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tabRatio="663" activeTab="4"/>
  </bookViews>
  <sheets>
    <sheet name="Fat Grams" sheetId="1" r:id="rId1"/>
    <sheet name="Income Statement" sheetId="2" r:id="rId2"/>
    <sheet name="Answer Report" sheetId="3" r:id="rId3"/>
    <sheet name="Income Statement B" sheetId="4" r:id="rId4"/>
    <sheet name="Custom Sales" sheetId="5" r:id="rId5"/>
  </sheets>
  <definedNames>
    <definedName name="solver_adj" localSheetId="1" hidden="1">'Income Statement'!$B$6:$G$6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'Income Statement'!$H$14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85000</definedName>
  </definedNames>
  <calcPr fullCalcOnLoad="1"/>
</workbook>
</file>

<file path=xl/comments1.xml><?xml version="1.0" encoding="utf-8"?>
<comments xmlns="http://schemas.openxmlformats.org/spreadsheetml/2006/main">
  <authors>
    <author>McCarron _Thieke</author>
  </authors>
  <commentList>
    <comment ref="D6" authorId="0">
      <text>
        <r>
          <rPr>
            <b/>
            <sz val="8"/>
            <rFont val="Tahoma"/>
            <family val="0"/>
          </rPr>
          <t>McCarron _Thieke:</t>
        </r>
        <r>
          <rPr>
            <sz val="8"/>
            <rFont val="Tahoma"/>
            <family val="0"/>
          </rPr>
          <t xml:space="preserve">
Warning: "Lite" cream cheese is VERY high in fat!</t>
        </r>
      </text>
    </comment>
    <comment ref="D7" authorId="0">
      <text>
        <r>
          <rPr>
            <b/>
            <sz val="8"/>
            <rFont val="Tahoma"/>
            <family val="0"/>
          </rPr>
          <t>McCarron _Thieke:</t>
        </r>
        <r>
          <rPr>
            <sz val="8"/>
            <rFont val="Tahoma"/>
            <family val="0"/>
          </rPr>
          <t xml:space="preserve">
Stay away from the peanut butter!</t>
        </r>
      </text>
    </comment>
  </commentList>
</comments>
</file>

<file path=xl/comments2.xml><?xml version="1.0" encoding="utf-8"?>
<comments xmlns="http://schemas.openxmlformats.org/spreadsheetml/2006/main">
  <authors>
    <author>McCarron _Thieke</author>
  </authors>
  <commentList>
    <comment ref="H14" authorId="0">
      <text>
        <r>
          <rPr>
            <b/>
            <sz val="8"/>
            <rFont val="Tahoma"/>
            <family val="0"/>
          </rPr>
          <t>New Sales Goal for Fiscal 1998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McCarron _Thieke</author>
  </authors>
  <commentList>
    <comment ref="A6" authorId="0">
      <text>
        <r>
          <rPr>
            <b/>
            <sz val="8"/>
            <rFont val="Tahoma"/>
            <family val="2"/>
          </rPr>
          <t>Note:</t>
        </r>
        <r>
          <rPr>
            <sz val="8"/>
            <rFont val="Tahoma"/>
            <family val="0"/>
          </rPr>
          <t xml:space="preserve"> Sales amount linked to total sales from the </t>
        </r>
        <r>
          <rPr>
            <b/>
            <sz val="8"/>
            <rFont val="Tahoma"/>
            <family val="2"/>
          </rPr>
          <t>Custom Sales Report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<sst xmlns="http://schemas.openxmlformats.org/spreadsheetml/2006/main" count="104" uniqueCount="67">
  <si>
    <t>Percentage of Fat in Common Snack Food Items</t>
  </si>
  <si>
    <t>Food</t>
  </si>
  <si>
    <t>Fat Grams</t>
  </si>
  <si>
    <t>Calories</t>
  </si>
  <si>
    <t>% Fat</t>
  </si>
  <si>
    <t>Bagel</t>
  </si>
  <si>
    <t>Lite Cream Cheese</t>
  </si>
  <si>
    <t>Peanut Butter (25% less Fat)</t>
  </si>
  <si>
    <t>Saltine Crackers</t>
  </si>
  <si>
    <t>Lite Popcorn</t>
  </si>
  <si>
    <t>Cholesterol Free Potato Chips</t>
  </si>
  <si>
    <t>Lite Frozen Fudge Pops</t>
  </si>
  <si>
    <t>Pretzels</t>
  </si>
  <si>
    <t>Kraft Mac &amp; Cheese</t>
  </si>
  <si>
    <t>Strawberry Jam</t>
  </si>
  <si>
    <t>Custom Manufacturing Company</t>
  </si>
  <si>
    <t>Budgeted Income Statement</t>
  </si>
  <si>
    <t>For the Year Ending December 31, 1998</t>
  </si>
  <si>
    <t>Jan</t>
  </si>
  <si>
    <t>Feb</t>
  </si>
  <si>
    <t>Mar</t>
  </si>
  <si>
    <t>Apr</t>
  </si>
  <si>
    <t>May</t>
  </si>
  <si>
    <t>Jun</t>
  </si>
  <si>
    <t>Total</t>
  </si>
  <si>
    <t>Sales</t>
  </si>
  <si>
    <t>Cost of Goods Sold</t>
  </si>
  <si>
    <t>Gross Profit</t>
  </si>
  <si>
    <t>Variable Costs</t>
  </si>
  <si>
    <t>Contribution Margin</t>
  </si>
  <si>
    <t>Fixed Costs</t>
  </si>
  <si>
    <t>Income Before Taxes</t>
  </si>
  <si>
    <t>Income Tax Expense</t>
  </si>
  <si>
    <t>Net Income</t>
  </si>
  <si>
    <t>% of Total Net Income</t>
  </si>
  <si>
    <t>Microsoft Excel 9.0 Answer Report</t>
  </si>
  <si>
    <t>Worksheet: [thiekews_HW3.xls]Income Statement</t>
  </si>
  <si>
    <t>Report Created: 10/25/01 5:47:22 AM</t>
  </si>
  <si>
    <t>Target Cell (Value Of)</t>
  </si>
  <si>
    <t>Cell</t>
  </si>
  <si>
    <t>Name</t>
  </si>
  <si>
    <t>Original Value</t>
  </si>
  <si>
    <t>Final Value</t>
  </si>
  <si>
    <t>Adjustable Cells</t>
  </si>
  <si>
    <t>Constraints</t>
  </si>
  <si>
    <t>NONE</t>
  </si>
  <si>
    <t>$H$14</t>
  </si>
  <si>
    <t>Net Income Total</t>
  </si>
  <si>
    <t>$B$6</t>
  </si>
  <si>
    <t>Sales Jan</t>
  </si>
  <si>
    <t>$C$6</t>
  </si>
  <si>
    <t>Sales Feb</t>
  </si>
  <si>
    <t>$D$6</t>
  </si>
  <si>
    <t>Sales Mar</t>
  </si>
  <si>
    <t>$E$6</t>
  </si>
  <si>
    <t>Sales Apr</t>
  </si>
  <si>
    <t>$F$6</t>
  </si>
  <si>
    <t>Sales May</t>
  </si>
  <si>
    <t>$G$6</t>
  </si>
  <si>
    <t>Sales Jun</t>
  </si>
  <si>
    <t>Sales Report</t>
  </si>
  <si>
    <t>For the Period Ending June, 1998</t>
  </si>
  <si>
    <t>Region 1</t>
  </si>
  <si>
    <t>Region 2</t>
  </si>
  <si>
    <t>Region 3</t>
  </si>
  <si>
    <t>Region 4</t>
  </si>
  <si>
    <t>Grade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</si>
</sst>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b/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10"/>
      <color indexed="39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10" fontId="0" fillId="2" borderId="0" xfId="19" applyNumberFormat="1" applyFill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44" fontId="0" fillId="0" borderId="0" xfId="17" applyAlignment="1">
      <alignment/>
    </xf>
    <xf numFmtId="43" fontId="0" fillId="0" borderId="0" xfId="15" applyAlignment="1">
      <alignment/>
    </xf>
    <xf numFmtId="10" fontId="0" fillId="0" borderId="0" xfId="19" applyNumberFormat="1" applyAlignment="1">
      <alignment/>
    </xf>
    <xf numFmtId="0" fontId="4" fillId="0" borderId="0" xfId="0" applyFont="1" applyAlignment="1">
      <alignment/>
    </xf>
    <xf numFmtId="0" fontId="0" fillId="0" borderId="2" xfId="0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44" fontId="0" fillId="0" borderId="2" xfId="0" applyNumberFormat="1" applyFill="1" applyBorder="1" applyAlignment="1">
      <alignment/>
    </xf>
    <xf numFmtId="44" fontId="0" fillId="0" borderId="4" xfId="0" applyNumberFormat="1" applyFill="1" applyBorder="1" applyAlignment="1">
      <alignment/>
    </xf>
    <xf numFmtId="49" fontId="10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0" fillId="0" borderId="1" xfId="15" applyBorder="1" applyAlignment="1">
      <alignment/>
    </xf>
    <xf numFmtId="0" fontId="5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17" sqref="B17:B18"/>
    </sheetView>
  </sheetViews>
  <sheetFormatPr defaultColWidth="9.140625" defaultRowHeight="12.75"/>
  <cols>
    <col min="1" max="1" width="28.140625" style="0" bestFit="1" customWidth="1"/>
    <col min="2" max="2" width="10.28125" style="0" bestFit="1" customWidth="1"/>
  </cols>
  <sheetData>
    <row r="1" spans="1:4" ht="12.75">
      <c r="A1" s="23" t="s">
        <v>0</v>
      </c>
      <c r="B1" s="23"/>
      <c r="C1" s="23"/>
      <c r="D1" s="23"/>
    </row>
    <row r="3" spans="1:4" ht="12.75">
      <c r="A3" s="5" t="s">
        <v>1</v>
      </c>
      <c r="B3" s="5" t="s">
        <v>2</v>
      </c>
      <c r="C3" s="6" t="s">
        <v>3</v>
      </c>
      <c r="D3" s="6" t="s">
        <v>4</v>
      </c>
    </row>
    <row r="4" spans="1:4" ht="12.75">
      <c r="A4" s="1"/>
      <c r="B4" s="1"/>
      <c r="C4" s="2"/>
      <c r="D4" s="2"/>
    </row>
    <row r="5" spans="1:4" ht="12.75">
      <c r="A5" s="3" t="s">
        <v>5</v>
      </c>
      <c r="B5" s="4">
        <v>1</v>
      </c>
      <c r="C5">
        <v>240</v>
      </c>
      <c r="D5" s="7">
        <f>B5*9/C5</f>
        <v>0.0375</v>
      </c>
    </row>
    <row r="6" spans="1:4" ht="12.75">
      <c r="A6" s="3" t="s">
        <v>6</v>
      </c>
      <c r="B6" s="4">
        <v>5</v>
      </c>
      <c r="C6">
        <v>60</v>
      </c>
      <c r="D6" s="7">
        <f>B6*9/C6</f>
        <v>0.75</v>
      </c>
    </row>
    <row r="7" spans="1:4" ht="12.75">
      <c r="A7" s="3" t="s">
        <v>7</v>
      </c>
      <c r="B7" s="4">
        <v>13</v>
      </c>
      <c r="C7">
        <v>190</v>
      </c>
      <c r="D7" s="7">
        <f aca="true" t="shared" si="0" ref="D7:D14">B7*9/C7</f>
        <v>0.6157894736842106</v>
      </c>
    </row>
    <row r="8" spans="1:4" ht="12.75">
      <c r="A8" s="3" t="s">
        <v>8</v>
      </c>
      <c r="B8" s="4">
        <v>1.5</v>
      </c>
      <c r="C8">
        <v>60</v>
      </c>
      <c r="D8" s="7">
        <f t="shared" si="0"/>
        <v>0.225</v>
      </c>
    </row>
    <row r="9" spans="1:4" ht="12.75">
      <c r="A9" s="3" t="s">
        <v>9</v>
      </c>
      <c r="B9" s="4">
        <v>2</v>
      </c>
      <c r="C9">
        <v>40</v>
      </c>
      <c r="D9" s="7">
        <f t="shared" si="0"/>
        <v>0.45</v>
      </c>
    </row>
    <row r="10" spans="1:4" ht="12.75">
      <c r="A10" s="3" t="s">
        <v>10</v>
      </c>
      <c r="B10" s="4">
        <v>6</v>
      </c>
      <c r="C10">
        <v>130</v>
      </c>
      <c r="D10" s="7">
        <f t="shared" si="0"/>
        <v>0.4153846153846154</v>
      </c>
    </row>
    <row r="11" spans="1:4" ht="12.75">
      <c r="A11" s="3" t="s">
        <v>11</v>
      </c>
      <c r="B11" s="4">
        <v>1.2</v>
      </c>
      <c r="C11">
        <v>35</v>
      </c>
      <c r="D11" s="7">
        <f t="shared" si="0"/>
        <v>0.30857142857142855</v>
      </c>
    </row>
    <row r="12" spans="1:4" ht="12.75">
      <c r="A12" s="3" t="s">
        <v>12</v>
      </c>
      <c r="B12" s="4">
        <v>1</v>
      </c>
      <c r="C12">
        <v>110</v>
      </c>
      <c r="D12" s="7">
        <f t="shared" si="0"/>
        <v>0.08181818181818182</v>
      </c>
    </row>
    <row r="13" spans="1:4" ht="12.75">
      <c r="A13" s="3" t="s">
        <v>13</v>
      </c>
      <c r="B13" s="4">
        <v>5</v>
      </c>
      <c r="C13">
        <v>190</v>
      </c>
      <c r="D13" s="7">
        <f t="shared" si="0"/>
        <v>0.23684210526315788</v>
      </c>
    </row>
    <row r="14" spans="1:4" ht="12.75">
      <c r="A14" s="3" t="s">
        <v>14</v>
      </c>
      <c r="B14" s="4">
        <v>1</v>
      </c>
      <c r="C14">
        <v>125</v>
      </c>
      <c r="D14" s="7">
        <f t="shared" si="0"/>
        <v>0.072</v>
      </c>
    </row>
    <row r="16" ht="13.5" thickBot="1"/>
    <row r="17" ht="13.5" thickTop="1">
      <c r="B17" s="19" t="s">
        <v>66</v>
      </c>
    </row>
    <row r="18" ht="13.5" thickBot="1">
      <c r="B18" s="20"/>
    </row>
    <row r="19" ht="13.5" thickTop="1"/>
  </sheetData>
  <mergeCells count="1">
    <mergeCell ref="A1:D1"/>
  </mergeCells>
  <printOptions/>
  <pageMargins left="2" right="0.75" top="1" bottom="1" header="0.5" footer="0.5"/>
  <pageSetup horizontalDpi="300" verticalDpi="300" orientation="portrait" r:id="rId3"/>
  <headerFooter alignWithMargins="0">
    <oddFooter>&amp;L&amp;F&amp;R&amp;A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5" sqref="B15"/>
    </sheetView>
  </sheetViews>
  <sheetFormatPr defaultColWidth="9.140625" defaultRowHeight="12.75"/>
  <cols>
    <col min="1" max="1" width="21.140625" style="0" bestFit="1" customWidth="1"/>
    <col min="2" max="4" width="11.28125" style="0" bestFit="1" customWidth="1"/>
    <col min="5" max="8" width="12.28125" style="0" bestFit="1" customWidth="1"/>
  </cols>
  <sheetData>
    <row r="1" spans="1:8" ht="12.75">
      <c r="A1" s="24" t="s">
        <v>15</v>
      </c>
      <c r="B1" s="24"/>
      <c r="C1" s="24"/>
      <c r="D1" s="24"/>
      <c r="E1" s="24"/>
      <c r="F1" s="24"/>
      <c r="G1" s="24"/>
      <c r="H1" s="24"/>
    </row>
    <row r="2" spans="1:8" ht="12.75">
      <c r="A2" s="24" t="s">
        <v>16</v>
      </c>
      <c r="B2" s="24"/>
      <c r="C2" s="24"/>
      <c r="D2" s="24"/>
      <c r="E2" s="24"/>
      <c r="F2" s="24"/>
      <c r="G2" s="24"/>
      <c r="H2" s="24"/>
    </row>
    <row r="3" spans="1:8" ht="12.75">
      <c r="A3" s="24" t="s">
        <v>17</v>
      </c>
      <c r="B3" s="24"/>
      <c r="C3" s="24"/>
      <c r="D3" s="24"/>
      <c r="E3" s="24"/>
      <c r="F3" s="24"/>
      <c r="G3" s="24"/>
      <c r="H3" s="24"/>
    </row>
    <row r="5" spans="2:8" ht="12.75"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</row>
    <row r="6" spans="1:8" ht="12.75">
      <c r="A6" s="9" t="s">
        <v>25</v>
      </c>
      <c r="B6" s="10">
        <v>85444.44444555555</v>
      </c>
      <c r="C6" s="10">
        <v>70444.44444555555</v>
      </c>
      <c r="D6" s="10">
        <v>85444.44444555555</v>
      </c>
      <c r="E6" s="10">
        <v>105444.44444555555</v>
      </c>
      <c r="F6" s="10">
        <v>125444.44444555555</v>
      </c>
      <c r="G6" s="10">
        <v>130444.44444555555</v>
      </c>
      <c r="H6" s="10">
        <f>SUM(B6:G6)</f>
        <v>602666.6666733333</v>
      </c>
    </row>
    <row r="7" spans="1:8" ht="12.75">
      <c r="A7" s="9" t="s">
        <v>26</v>
      </c>
      <c r="B7" s="11">
        <f aca="true" t="shared" si="0" ref="B7:G7">B6*0.6</f>
        <v>51266.66666733333</v>
      </c>
      <c r="C7" s="11">
        <f t="shared" si="0"/>
        <v>42266.66666733333</v>
      </c>
      <c r="D7" s="11">
        <f t="shared" si="0"/>
        <v>51266.66666733333</v>
      </c>
      <c r="E7" s="11">
        <f t="shared" si="0"/>
        <v>63266.666667333324</v>
      </c>
      <c r="F7" s="11">
        <f t="shared" si="0"/>
        <v>75266.66666733332</v>
      </c>
      <c r="G7" s="11">
        <f t="shared" si="0"/>
        <v>78266.66666733332</v>
      </c>
      <c r="H7" s="11">
        <f aca="true" t="shared" si="1" ref="H7:H14">SUM(B7:G7)</f>
        <v>361600.000004</v>
      </c>
    </row>
    <row r="8" spans="1:8" ht="12.75">
      <c r="A8" s="9" t="s">
        <v>27</v>
      </c>
      <c r="B8" s="11">
        <f aca="true" t="shared" si="2" ref="B8:G8">B6-B7</f>
        <v>34177.77777822222</v>
      </c>
      <c r="C8" s="11">
        <f t="shared" si="2"/>
        <v>28177.77777822222</v>
      </c>
      <c r="D8" s="11">
        <f t="shared" si="2"/>
        <v>34177.77777822222</v>
      </c>
      <c r="E8" s="11">
        <f t="shared" si="2"/>
        <v>42177.777778222226</v>
      </c>
      <c r="F8" s="11">
        <f t="shared" si="2"/>
        <v>50177.777778222226</v>
      </c>
      <c r="G8" s="11">
        <f t="shared" si="2"/>
        <v>52177.777778222226</v>
      </c>
      <c r="H8" s="11">
        <f t="shared" si="1"/>
        <v>241066.66666933332</v>
      </c>
    </row>
    <row r="9" spans="1:8" ht="12.75">
      <c r="A9" s="9" t="s">
        <v>28</v>
      </c>
      <c r="B9" s="11">
        <f aca="true" t="shared" si="3" ref="B9:G9">B6*0.15</f>
        <v>12816.666666833333</v>
      </c>
      <c r="C9" s="11">
        <f t="shared" si="3"/>
        <v>10566.666666833333</v>
      </c>
      <c r="D9" s="11">
        <f t="shared" si="3"/>
        <v>12816.666666833333</v>
      </c>
      <c r="E9" s="11">
        <f t="shared" si="3"/>
        <v>15816.666666833331</v>
      </c>
      <c r="F9" s="11">
        <f t="shared" si="3"/>
        <v>18816.66666683333</v>
      </c>
      <c r="G9" s="11">
        <f t="shared" si="3"/>
        <v>19566.66666683333</v>
      </c>
      <c r="H9" s="11">
        <f t="shared" si="1"/>
        <v>90400.000001</v>
      </c>
    </row>
    <row r="10" spans="1:8" ht="12.75">
      <c r="A10" s="9" t="s">
        <v>29</v>
      </c>
      <c r="B10" s="11">
        <f aca="true" t="shared" si="4" ref="B10:G10">B8-B9</f>
        <v>21361.111111388884</v>
      </c>
      <c r="C10" s="11">
        <f t="shared" si="4"/>
        <v>17611.111111388884</v>
      </c>
      <c r="D10" s="11">
        <f t="shared" si="4"/>
        <v>21361.111111388884</v>
      </c>
      <c r="E10" s="11">
        <f t="shared" si="4"/>
        <v>26361.111111388895</v>
      </c>
      <c r="F10" s="11">
        <f t="shared" si="4"/>
        <v>31361.111111388895</v>
      </c>
      <c r="G10" s="11">
        <f t="shared" si="4"/>
        <v>32611.111111388895</v>
      </c>
      <c r="H10" s="11">
        <f t="shared" si="1"/>
        <v>150666.66666833335</v>
      </c>
    </row>
    <row r="11" spans="1:8" ht="12.75">
      <c r="A11" s="9" t="s">
        <v>30</v>
      </c>
      <c r="B11" s="11">
        <v>1500</v>
      </c>
      <c r="C11" s="11">
        <v>1500</v>
      </c>
      <c r="D11" s="11">
        <v>1500</v>
      </c>
      <c r="E11" s="11">
        <v>1500</v>
      </c>
      <c r="F11" s="11">
        <v>1500</v>
      </c>
      <c r="G11" s="11">
        <v>1500</v>
      </c>
      <c r="H11" s="11">
        <f t="shared" si="1"/>
        <v>9000</v>
      </c>
    </row>
    <row r="12" spans="1:8" ht="12.75">
      <c r="A12" s="9" t="s">
        <v>31</v>
      </c>
      <c r="B12" s="11">
        <f aca="true" t="shared" si="5" ref="B12:G12">B10-B11</f>
        <v>19861.111111388884</v>
      </c>
      <c r="C12" s="11">
        <f t="shared" si="5"/>
        <v>16111.111111388884</v>
      </c>
      <c r="D12" s="11">
        <f t="shared" si="5"/>
        <v>19861.111111388884</v>
      </c>
      <c r="E12" s="11">
        <f t="shared" si="5"/>
        <v>24861.111111388895</v>
      </c>
      <c r="F12" s="11">
        <f t="shared" si="5"/>
        <v>29861.111111388895</v>
      </c>
      <c r="G12" s="11">
        <f t="shared" si="5"/>
        <v>31111.111111388895</v>
      </c>
      <c r="H12" s="11">
        <f t="shared" si="1"/>
        <v>141666.66666833335</v>
      </c>
    </row>
    <row r="13" spans="1:8" ht="12.75">
      <c r="A13" s="9" t="s">
        <v>32</v>
      </c>
      <c r="B13" s="11">
        <f aca="true" t="shared" si="6" ref="B13:G13">B12*0.4</f>
        <v>7944.444444555554</v>
      </c>
      <c r="C13" s="11">
        <f t="shared" si="6"/>
        <v>6444.444444555554</v>
      </c>
      <c r="D13" s="11">
        <f t="shared" si="6"/>
        <v>7944.444444555554</v>
      </c>
      <c r="E13" s="11">
        <f t="shared" si="6"/>
        <v>9944.444444555558</v>
      </c>
      <c r="F13" s="11">
        <f t="shared" si="6"/>
        <v>11944.444444555558</v>
      </c>
      <c r="G13" s="11">
        <f t="shared" si="6"/>
        <v>12444.444444555558</v>
      </c>
      <c r="H13" s="11">
        <f t="shared" si="1"/>
        <v>56666.66666733333</v>
      </c>
    </row>
    <row r="14" spans="1:8" ht="12.75">
      <c r="A14" s="9" t="s">
        <v>33</v>
      </c>
      <c r="B14" s="10">
        <f aca="true" t="shared" si="7" ref="B14:G14">B12-B13</f>
        <v>11916.666666833331</v>
      </c>
      <c r="C14" s="10">
        <f t="shared" si="7"/>
        <v>9666.666666833331</v>
      </c>
      <c r="D14" s="10">
        <f t="shared" si="7"/>
        <v>11916.666666833331</v>
      </c>
      <c r="E14" s="10">
        <f t="shared" si="7"/>
        <v>14916.666666833336</v>
      </c>
      <c r="F14" s="10">
        <f t="shared" si="7"/>
        <v>17916.666666833335</v>
      </c>
      <c r="G14" s="10">
        <f t="shared" si="7"/>
        <v>18666.666666833335</v>
      </c>
      <c r="H14" s="10">
        <f t="shared" si="1"/>
        <v>85000.000001</v>
      </c>
    </row>
    <row r="15" spans="1:7" ht="12.75">
      <c r="A15" s="9" t="s">
        <v>34</v>
      </c>
      <c r="B15" s="12">
        <f aca="true" t="shared" si="8" ref="B15:G15">B14/$H$14</f>
        <v>0.14019607843168394</v>
      </c>
      <c r="C15" s="12">
        <f t="shared" si="8"/>
        <v>0.11372549019670125</v>
      </c>
      <c r="D15" s="12">
        <f t="shared" si="8"/>
        <v>0.14019607843168394</v>
      </c>
      <c r="E15" s="12">
        <f t="shared" si="8"/>
        <v>0.1754901960783276</v>
      </c>
      <c r="F15" s="12">
        <f t="shared" si="8"/>
        <v>0.2107843137249712</v>
      </c>
      <c r="G15" s="12">
        <f t="shared" si="8"/>
        <v>0.2196078431366321</v>
      </c>
    </row>
    <row r="17" ht="13.5" thickBot="1"/>
    <row r="18" ht="13.5" thickTop="1">
      <c r="C18" s="19" t="s">
        <v>66</v>
      </c>
    </row>
    <row r="19" ht="13.5" thickBot="1">
      <c r="C19" s="20"/>
    </row>
    <row r="20" ht="13.5" thickTop="1"/>
  </sheetData>
  <mergeCells count="3">
    <mergeCell ref="A1:H1"/>
    <mergeCell ref="A2:H2"/>
    <mergeCell ref="A3:H3"/>
  </mergeCells>
  <printOptions/>
  <pageMargins left="0.75" right="0.75" top="1" bottom="1" header="0.5" footer="0.5"/>
  <pageSetup horizontalDpi="300" verticalDpi="300" orientation="landscape" r:id="rId3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D21" sqref="D2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5.140625" style="0" bestFit="1" customWidth="1"/>
    <col min="4" max="4" width="14.28125" style="0" bestFit="1" customWidth="1"/>
    <col min="5" max="5" width="12.28125" style="0" bestFit="1" customWidth="1"/>
  </cols>
  <sheetData>
    <row r="1" ht="12.75">
      <c r="A1" s="13" t="s">
        <v>35</v>
      </c>
    </row>
    <row r="2" ht="12.75">
      <c r="A2" s="13" t="s">
        <v>36</v>
      </c>
    </row>
    <row r="3" ht="12.75">
      <c r="A3" s="13" t="s">
        <v>37</v>
      </c>
    </row>
    <row r="6" ht="13.5" thickBot="1">
      <c r="A6" t="s">
        <v>38</v>
      </c>
    </row>
    <row r="7" spans="2:5" ht="13.5" thickBot="1">
      <c r="B7" s="15" t="s">
        <v>39</v>
      </c>
      <c r="C7" s="15" t="s">
        <v>40</v>
      </c>
      <c r="D7" s="15" t="s">
        <v>41</v>
      </c>
      <c r="E7" s="15" t="s">
        <v>42</v>
      </c>
    </row>
    <row r="8" spans="2:5" ht="13.5" thickBot="1">
      <c r="B8" s="14" t="s">
        <v>46</v>
      </c>
      <c r="C8" s="14" t="s">
        <v>47</v>
      </c>
      <c r="D8" s="17">
        <v>80100</v>
      </c>
      <c r="E8" s="17">
        <v>85000</v>
      </c>
    </row>
    <row r="11" ht="13.5" thickBot="1">
      <c r="A11" t="s">
        <v>43</v>
      </c>
    </row>
    <row r="12" spans="2:5" ht="13.5" thickBot="1">
      <c r="B12" s="15" t="s">
        <v>39</v>
      </c>
      <c r="C12" s="15" t="s">
        <v>40</v>
      </c>
      <c r="D12" s="15" t="s">
        <v>41</v>
      </c>
      <c r="E12" s="15" t="s">
        <v>42</v>
      </c>
    </row>
    <row r="13" spans="2:5" ht="12.75">
      <c r="B13" s="16" t="s">
        <v>48</v>
      </c>
      <c r="C13" s="16" t="s">
        <v>49</v>
      </c>
      <c r="D13" s="18">
        <v>80000</v>
      </c>
      <c r="E13" s="18">
        <v>85444.4444</v>
      </c>
    </row>
    <row r="14" spans="2:5" ht="12.75">
      <c r="B14" s="16" t="s">
        <v>50</v>
      </c>
      <c r="C14" s="16" t="s">
        <v>51</v>
      </c>
      <c r="D14" s="18">
        <v>65000</v>
      </c>
      <c r="E14" s="18">
        <v>70444.4444</v>
      </c>
    </row>
    <row r="15" spans="2:5" ht="12.75">
      <c r="B15" s="16" t="s">
        <v>52</v>
      </c>
      <c r="C15" s="16" t="s">
        <v>53</v>
      </c>
      <c r="D15" s="18">
        <v>80000</v>
      </c>
      <c r="E15" s="18">
        <v>85444.4444</v>
      </c>
    </row>
    <row r="16" spans="2:5" ht="12.75">
      <c r="B16" s="16" t="s">
        <v>54</v>
      </c>
      <c r="C16" s="16" t="s">
        <v>55</v>
      </c>
      <c r="D16" s="18">
        <v>100000</v>
      </c>
      <c r="E16" s="18">
        <v>105444.4444</v>
      </c>
    </row>
    <row r="17" spans="2:5" ht="12.75">
      <c r="B17" s="16" t="s">
        <v>56</v>
      </c>
      <c r="C17" s="16" t="s">
        <v>57</v>
      </c>
      <c r="D17" s="18">
        <v>120000</v>
      </c>
      <c r="E17" s="18">
        <v>125444.4444</v>
      </c>
    </row>
    <row r="18" spans="2:5" ht="13.5" thickBot="1">
      <c r="B18" s="14" t="s">
        <v>58</v>
      </c>
      <c r="C18" s="14" t="s">
        <v>59</v>
      </c>
      <c r="D18" s="17">
        <v>125000</v>
      </c>
      <c r="E18" s="17">
        <v>130444.4444</v>
      </c>
    </row>
    <row r="21" ht="12.75">
      <c r="A21" t="s">
        <v>44</v>
      </c>
    </row>
    <row r="22" ht="12.75">
      <c r="B22" t="s">
        <v>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18" sqref="C18"/>
    </sheetView>
  </sheetViews>
  <sheetFormatPr defaultColWidth="9.140625" defaultRowHeight="12.75"/>
  <cols>
    <col min="1" max="1" width="21.140625" style="0" bestFit="1" customWidth="1"/>
    <col min="2" max="4" width="11.28125" style="0" bestFit="1" customWidth="1"/>
    <col min="5" max="8" width="12.28125" style="0" bestFit="1" customWidth="1"/>
  </cols>
  <sheetData>
    <row r="1" spans="1:8" ht="12.75">
      <c r="A1" s="24" t="s">
        <v>15</v>
      </c>
      <c r="B1" s="24"/>
      <c r="C1" s="24"/>
      <c r="D1" s="24"/>
      <c r="E1" s="24"/>
      <c r="F1" s="24"/>
      <c r="G1" s="24"/>
      <c r="H1" s="24"/>
    </row>
    <row r="2" spans="1:8" ht="12.75">
      <c r="A2" s="24" t="s">
        <v>16</v>
      </c>
      <c r="B2" s="24"/>
      <c r="C2" s="24"/>
      <c r="D2" s="24"/>
      <c r="E2" s="24"/>
      <c r="F2" s="24"/>
      <c r="G2" s="24"/>
      <c r="H2" s="24"/>
    </row>
    <row r="3" spans="1:8" ht="12.75">
      <c r="A3" s="24" t="s">
        <v>17</v>
      </c>
      <c r="B3" s="24"/>
      <c r="C3" s="24"/>
      <c r="D3" s="24"/>
      <c r="E3" s="24"/>
      <c r="F3" s="24"/>
      <c r="G3" s="24"/>
      <c r="H3" s="24"/>
    </row>
    <row r="5" spans="2:8" ht="12.75"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</row>
    <row r="6" spans="1:8" ht="12.75">
      <c r="A6" s="9" t="s">
        <v>25</v>
      </c>
      <c r="B6" s="10">
        <f>'Custom Sales'!B10</f>
        <v>86455</v>
      </c>
      <c r="C6" s="10">
        <f>'Custom Sales'!C10</f>
        <v>74739</v>
      </c>
      <c r="D6" s="10">
        <f>'Custom Sales'!D10</f>
        <v>90608</v>
      </c>
      <c r="E6" s="10">
        <f>'Custom Sales'!E10</f>
        <v>103276</v>
      </c>
      <c r="F6" s="10">
        <f>'Custom Sales'!F10</f>
        <v>125169</v>
      </c>
      <c r="G6" s="10">
        <f>'Custom Sales'!G10</f>
        <v>141749</v>
      </c>
      <c r="H6" s="10">
        <f>SUM(B6:G6)</f>
        <v>621996</v>
      </c>
    </row>
    <row r="7" spans="1:8" ht="12.75">
      <c r="A7" s="9" t="s">
        <v>26</v>
      </c>
      <c r="B7" s="11">
        <f aca="true" t="shared" si="0" ref="B7:G7">B6*0.6</f>
        <v>51873</v>
      </c>
      <c r="C7" s="11">
        <f t="shared" si="0"/>
        <v>44843.4</v>
      </c>
      <c r="D7" s="11">
        <f t="shared" si="0"/>
        <v>54364.799999999996</v>
      </c>
      <c r="E7" s="11">
        <f t="shared" si="0"/>
        <v>61965.6</v>
      </c>
      <c r="F7" s="11">
        <f t="shared" si="0"/>
        <v>75101.4</v>
      </c>
      <c r="G7" s="11">
        <f t="shared" si="0"/>
        <v>85049.4</v>
      </c>
      <c r="H7" s="11">
        <f aca="true" t="shared" si="1" ref="H7:H14">SUM(B7:G7)</f>
        <v>373197.6</v>
      </c>
    </row>
    <row r="8" spans="1:8" ht="12.75">
      <c r="A8" s="9" t="s">
        <v>27</v>
      </c>
      <c r="B8" s="11">
        <f aca="true" t="shared" si="2" ref="B8:G8">B6-B7</f>
        <v>34582</v>
      </c>
      <c r="C8" s="11">
        <f t="shared" si="2"/>
        <v>29895.6</v>
      </c>
      <c r="D8" s="11">
        <f t="shared" si="2"/>
        <v>36243.200000000004</v>
      </c>
      <c r="E8" s="11">
        <f t="shared" si="2"/>
        <v>41310.4</v>
      </c>
      <c r="F8" s="11">
        <f t="shared" si="2"/>
        <v>50067.600000000006</v>
      </c>
      <c r="G8" s="11">
        <f t="shared" si="2"/>
        <v>56699.600000000006</v>
      </c>
      <c r="H8" s="11">
        <f t="shared" si="1"/>
        <v>248798.40000000002</v>
      </c>
    </row>
    <row r="9" spans="1:8" ht="12.75">
      <c r="A9" s="9" t="s">
        <v>28</v>
      </c>
      <c r="B9" s="11">
        <f aca="true" t="shared" si="3" ref="B9:G9">B6*0.15</f>
        <v>12968.25</v>
      </c>
      <c r="C9" s="11">
        <f t="shared" si="3"/>
        <v>11210.85</v>
      </c>
      <c r="D9" s="11">
        <f t="shared" si="3"/>
        <v>13591.199999999999</v>
      </c>
      <c r="E9" s="11">
        <f t="shared" si="3"/>
        <v>15491.4</v>
      </c>
      <c r="F9" s="11">
        <f t="shared" si="3"/>
        <v>18775.35</v>
      </c>
      <c r="G9" s="11">
        <f t="shared" si="3"/>
        <v>21262.35</v>
      </c>
      <c r="H9" s="11">
        <f t="shared" si="1"/>
        <v>93299.4</v>
      </c>
    </row>
    <row r="10" spans="1:8" ht="12.75">
      <c r="A10" s="9" t="s">
        <v>29</v>
      </c>
      <c r="B10" s="11">
        <f aca="true" t="shared" si="4" ref="B10:G10">B8-B9</f>
        <v>21613.75</v>
      </c>
      <c r="C10" s="11">
        <f t="shared" si="4"/>
        <v>18684.75</v>
      </c>
      <c r="D10" s="11">
        <f t="shared" si="4"/>
        <v>22652.000000000007</v>
      </c>
      <c r="E10" s="11">
        <f t="shared" si="4"/>
        <v>25819</v>
      </c>
      <c r="F10" s="11">
        <f t="shared" si="4"/>
        <v>31292.250000000007</v>
      </c>
      <c r="G10" s="11">
        <f t="shared" si="4"/>
        <v>35437.25000000001</v>
      </c>
      <c r="H10" s="11">
        <f t="shared" si="1"/>
        <v>155499</v>
      </c>
    </row>
    <row r="11" spans="1:8" ht="12.75">
      <c r="A11" s="9" t="s">
        <v>30</v>
      </c>
      <c r="B11" s="11">
        <v>1500</v>
      </c>
      <c r="C11" s="11">
        <v>1500</v>
      </c>
      <c r="D11" s="11">
        <v>1500</v>
      </c>
      <c r="E11" s="11">
        <v>1500</v>
      </c>
      <c r="F11" s="11">
        <v>1500</v>
      </c>
      <c r="G11" s="11">
        <v>1500</v>
      </c>
      <c r="H11" s="11">
        <f t="shared" si="1"/>
        <v>9000</v>
      </c>
    </row>
    <row r="12" spans="1:8" ht="12.75">
      <c r="A12" s="9" t="s">
        <v>31</v>
      </c>
      <c r="B12" s="11">
        <f aca="true" t="shared" si="5" ref="B12:G12">B10-B11</f>
        <v>20113.75</v>
      </c>
      <c r="C12" s="11">
        <f t="shared" si="5"/>
        <v>17184.75</v>
      </c>
      <c r="D12" s="11">
        <f t="shared" si="5"/>
        <v>21152.000000000007</v>
      </c>
      <c r="E12" s="11">
        <f t="shared" si="5"/>
        <v>24319</v>
      </c>
      <c r="F12" s="11">
        <f t="shared" si="5"/>
        <v>29792.250000000007</v>
      </c>
      <c r="G12" s="11">
        <f t="shared" si="5"/>
        <v>33937.25000000001</v>
      </c>
      <c r="H12" s="11">
        <f t="shared" si="1"/>
        <v>146499</v>
      </c>
    </row>
    <row r="13" spans="1:8" ht="12.75">
      <c r="A13" s="9" t="s">
        <v>32</v>
      </c>
      <c r="B13" s="11">
        <f aca="true" t="shared" si="6" ref="B13:G13">B12*0.4</f>
        <v>8045.5</v>
      </c>
      <c r="C13" s="11">
        <f t="shared" si="6"/>
        <v>6873.900000000001</v>
      </c>
      <c r="D13" s="11">
        <f t="shared" si="6"/>
        <v>8460.800000000003</v>
      </c>
      <c r="E13" s="11">
        <f t="shared" si="6"/>
        <v>9727.6</v>
      </c>
      <c r="F13" s="11">
        <f t="shared" si="6"/>
        <v>11916.900000000003</v>
      </c>
      <c r="G13" s="11">
        <f t="shared" si="6"/>
        <v>13574.900000000003</v>
      </c>
      <c r="H13" s="11">
        <f t="shared" si="1"/>
        <v>58599.600000000006</v>
      </c>
    </row>
    <row r="14" spans="1:8" ht="12.75">
      <c r="A14" s="9" t="s">
        <v>33</v>
      </c>
      <c r="B14" s="10">
        <f aca="true" t="shared" si="7" ref="B14:G14">B12-B13</f>
        <v>12068.25</v>
      </c>
      <c r="C14" s="10">
        <f t="shared" si="7"/>
        <v>10310.849999999999</v>
      </c>
      <c r="D14" s="10">
        <f t="shared" si="7"/>
        <v>12691.200000000004</v>
      </c>
      <c r="E14" s="10">
        <f t="shared" si="7"/>
        <v>14591.4</v>
      </c>
      <c r="F14" s="10">
        <f t="shared" si="7"/>
        <v>17875.350000000006</v>
      </c>
      <c r="G14" s="10">
        <f t="shared" si="7"/>
        <v>20362.350000000006</v>
      </c>
      <c r="H14" s="10">
        <f t="shared" si="1"/>
        <v>87899.40000000002</v>
      </c>
    </row>
    <row r="15" spans="1:7" ht="12.75">
      <c r="A15" s="9" t="s">
        <v>34</v>
      </c>
      <c r="B15" s="12">
        <f aca="true" t="shared" si="8" ref="B15:G15">B14/$H$14</f>
        <v>0.13729615901815026</v>
      </c>
      <c r="C15" s="12">
        <f t="shared" si="8"/>
        <v>0.11730284848360735</v>
      </c>
      <c r="D15" s="12">
        <f t="shared" si="8"/>
        <v>0.14438323811084036</v>
      </c>
      <c r="E15" s="12">
        <f t="shared" si="8"/>
        <v>0.16600113311353656</v>
      </c>
      <c r="F15" s="12">
        <f t="shared" si="8"/>
        <v>0.20336145639219383</v>
      </c>
      <c r="G15" s="12">
        <f t="shared" si="8"/>
        <v>0.23165516488167157</v>
      </c>
    </row>
    <row r="17" ht="13.5" thickBot="1"/>
    <row r="18" ht="13.5" thickTop="1">
      <c r="C18" s="19" t="s">
        <v>66</v>
      </c>
    </row>
    <row r="19" ht="13.5" thickBot="1">
      <c r="C19" s="20"/>
    </row>
    <row r="20" ht="13.5" thickTop="1"/>
  </sheetData>
  <mergeCells count="3">
    <mergeCell ref="A1:H1"/>
    <mergeCell ref="A2:H2"/>
    <mergeCell ref="A3:H3"/>
  </mergeCells>
  <printOptions/>
  <pageMargins left="0.75" right="0.75" top="1" bottom="1" header="0.5" footer="0.5"/>
  <pageSetup horizontalDpi="300" verticalDpi="300" orientation="landscape" r:id="rId3"/>
  <headerFooter alignWithMargins="0">
    <oddHeader>&amp;LBill Thieke&amp;C
&amp;R&amp;D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E16" sqref="E16"/>
    </sheetView>
  </sheetViews>
  <sheetFormatPr defaultColWidth="9.140625" defaultRowHeight="12.75"/>
  <cols>
    <col min="2" max="4" width="10.28125" style="0" bestFit="1" customWidth="1"/>
    <col min="5" max="8" width="11.28125" style="0" bestFit="1" customWidth="1"/>
  </cols>
  <sheetData>
    <row r="1" spans="1:8" ht="20.25">
      <c r="A1" s="25" t="s">
        <v>15</v>
      </c>
      <c r="B1" s="25"/>
      <c r="C1" s="25"/>
      <c r="D1" s="25"/>
      <c r="E1" s="25"/>
      <c r="F1" s="25"/>
      <c r="G1" s="25"/>
      <c r="H1" s="25"/>
    </row>
    <row r="2" spans="1:8" ht="15.75">
      <c r="A2" s="26" t="s">
        <v>60</v>
      </c>
      <c r="B2" s="26"/>
      <c r="C2" s="26"/>
      <c r="D2" s="26"/>
      <c r="E2" s="26"/>
      <c r="F2" s="26"/>
      <c r="G2" s="26"/>
      <c r="H2" s="26"/>
    </row>
    <row r="3" spans="1:8" ht="12.75">
      <c r="A3" s="27" t="s">
        <v>61</v>
      </c>
      <c r="B3" s="27"/>
      <c r="C3" s="27"/>
      <c r="D3" s="27"/>
      <c r="E3" s="27"/>
      <c r="F3" s="27"/>
      <c r="G3" s="27"/>
      <c r="H3" s="27"/>
    </row>
    <row r="5" spans="2:8" ht="12.75">
      <c r="B5" s="21" t="s">
        <v>18</v>
      </c>
      <c r="C5" s="21" t="s">
        <v>19</v>
      </c>
      <c r="D5" s="21" t="s">
        <v>20</v>
      </c>
      <c r="E5" s="21" t="s">
        <v>21</v>
      </c>
      <c r="F5" s="21" t="s">
        <v>22</v>
      </c>
      <c r="G5" s="21" t="s">
        <v>23</v>
      </c>
      <c r="H5" s="21" t="s">
        <v>24</v>
      </c>
    </row>
    <row r="6" spans="1:8" ht="12.75">
      <c r="A6" s="9" t="s">
        <v>62</v>
      </c>
      <c r="B6" s="11">
        <v>15356</v>
      </c>
      <c r="C6" s="11">
        <v>13876</v>
      </c>
      <c r="D6" s="11">
        <v>19535</v>
      </c>
      <c r="E6" s="11">
        <v>23564</v>
      </c>
      <c r="F6" s="11">
        <v>29536</v>
      </c>
      <c r="G6" s="11">
        <v>33616</v>
      </c>
      <c r="H6" s="11">
        <f>SUM(B6:G6)</f>
        <v>135483</v>
      </c>
    </row>
    <row r="7" spans="1:8" ht="12.75">
      <c r="A7" s="9" t="s">
        <v>63</v>
      </c>
      <c r="B7" s="11">
        <v>25615</v>
      </c>
      <c r="C7" s="11">
        <v>21452</v>
      </c>
      <c r="D7" s="11">
        <v>26346</v>
      </c>
      <c r="E7" s="11">
        <v>27254</v>
      </c>
      <c r="F7" s="11">
        <v>30535</v>
      </c>
      <c r="G7" s="11">
        <v>37356</v>
      </c>
      <c r="H7" s="11">
        <f>SUM(B7:G7)</f>
        <v>168558</v>
      </c>
    </row>
    <row r="8" spans="1:8" ht="12.75">
      <c r="A8" s="9" t="s">
        <v>64</v>
      </c>
      <c r="B8" s="11">
        <v>24020</v>
      </c>
      <c r="C8" s="11">
        <v>21562</v>
      </c>
      <c r="D8" s="11">
        <v>24633</v>
      </c>
      <c r="E8" s="11">
        <v>26737</v>
      </c>
      <c r="F8" s="11">
        <v>31454</v>
      </c>
      <c r="G8" s="11">
        <v>36145</v>
      </c>
      <c r="H8" s="11">
        <f>SUM(B8:G8)</f>
        <v>164551</v>
      </c>
    </row>
    <row r="9" spans="1:8" ht="12.75">
      <c r="A9" s="9" t="s">
        <v>65</v>
      </c>
      <c r="B9" s="22">
        <v>21464</v>
      </c>
      <c r="C9" s="22">
        <v>17849</v>
      </c>
      <c r="D9" s="22">
        <v>20094</v>
      </c>
      <c r="E9" s="22">
        <v>25721</v>
      </c>
      <c r="F9" s="22">
        <v>33644</v>
      </c>
      <c r="G9" s="22">
        <v>34632</v>
      </c>
      <c r="H9" s="22">
        <f>SUM(B9:G9)</f>
        <v>153404</v>
      </c>
    </row>
    <row r="10" spans="1:8" ht="12.75">
      <c r="A10" s="9" t="s">
        <v>24</v>
      </c>
      <c r="B10" s="11">
        <f aca="true" t="shared" si="0" ref="B10:G10">SUM(B6:B9)</f>
        <v>86455</v>
      </c>
      <c r="C10" s="11">
        <f t="shared" si="0"/>
        <v>74739</v>
      </c>
      <c r="D10" s="11">
        <f t="shared" si="0"/>
        <v>90608</v>
      </c>
      <c r="E10" s="11">
        <f t="shared" si="0"/>
        <v>103276</v>
      </c>
      <c r="F10" s="11">
        <f t="shared" si="0"/>
        <v>125169</v>
      </c>
      <c r="G10" s="11">
        <f t="shared" si="0"/>
        <v>141749</v>
      </c>
      <c r="H10" s="11"/>
    </row>
    <row r="12" ht="13.5" thickBot="1"/>
    <row r="13" spans="3:6" ht="13.5" thickTop="1">
      <c r="C13" s="19" t="s">
        <v>66</v>
      </c>
      <c r="F13" s="19" t="s">
        <v>24</v>
      </c>
    </row>
    <row r="14" spans="3:6" ht="13.5" thickBot="1">
      <c r="C14" s="20"/>
      <c r="F14" s="20"/>
    </row>
    <row r="15" ht="13.5" thickTop="1"/>
  </sheetData>
  <mergeCells count="3">
    <mergeCell ref="A1:H1"/>
    <mergeCell ref="A2:H2"/>
    <mergeCell ref="A3:H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Homework 3</dc:title>
  <dc:subject>CSC 151</dc:subject>
  <dc:creator>Bill Thieke</dc:creator>
  <cp:keywords/>
  <dc:description/>
  <cp:lastModifiedBy>administrator</cp:lastModifiedBy>
  <cp:lastPrinted>2001-11-09T19:06:23Z</cp:lastPrinted>
  <dcterms:created xsi:type="dcterms:W3CDTF">2001-10-10T02:16:06Z</dcterms:created>
  <dcterms:modified xsi:type="dcterms:W3CDTF">2001-11-09T19:09:39Z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