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1640" activeTab="0"/>
  </bookViews>
  <sheets>
    <sheet name="Title" sheetId="1" r:id="rId1"/>
    <sheet name="car page" sheetId="2" r:id="rId2"/>
    <sheet name="spreadsheet" sheetId="3" r:id="rId3"/>
    <sheet name="gantt chart " sheetId="4" r:id="rId4"/>
    <sheet name="cost chart" sheetId="5" r:id="rId5"/>
    <sheet name="credits" sheetId="6" r:id="rId6"/>
  </sheets>
  <definedNames/>
  <calcPr fullCalcOnLoad="1"/>
</workbook>
</file>

<file path=xl/sharedStrings.xml><?xml version="1.0" encoding="utf-8"?>
<sst xmlns="http://schemas.openxmlformats.org/spreadsheetml/2006/main" count="170" uniqueCount="65">
  <si>
    <t>Task</t>
  </si>
  <si>
    <t>IP</t>
  </si>
  <si>
    <t>IF</t>
  </si>
  <si>
    <t>TIME (days)</t>
  </si>
  <si>
    <t>Cost</t>
  </si>
  <si>
    <t>A</t>
  </si>
  <si>
    <t>B</t>
  </si>
  <si>
    <t>T</t>
  </si>
  <si>
    <t>C</t>
  </si>
  <si>
    <t>Q</t>
  </si>
  <si>
    <t>D</t>
  </si>
  <si>
    <t>L</t>
  </si>
  <si>
    <t>E</t>
  </si>
  <si>
    <t>F</t>
  </si>
  <si>
    <t>G</t>
  </si>
  <si>
    <t>R</t>
  </si>
  <si>
    <t>H</t>
  </si>
  <si>
    <t>O</t>
  </si>
  <si>
    <t>I</t>
  </si>
  <si>
    <t>J</t>
  </si>
  <si>
    <t>K</t>
  </si>
  <si>
    <t>N</t>
  </si>
  <si>
    <t>M</t>
  </si>
  <si>
    <t>U</t>
  </si>
  <si>
    <t>P</t>
  </si>
  <si>
    <t>S</t>
  </si>
  <si>
    <t>V</t>
  </si>
  <si>
    <t>IP1</t>
  </si>
  <si>
    <t>IP2</t>
  </si>
  <si>
    <t>IP3</t>
  </si>
  <si>
    <t>IF1</t>
  </si>
  <si>
    <t>IF2</t>
  </si>
  <si>
    <t>IF3</t>
  </si>
  <si>
    <t>EF</t>
  </si>
  <si>
    <t>LF</t>
  </si>
  <si>
    <t>EF (IP1)</t>
  </si>
  <si>
    <t>EF (IP2)</t>
  </si>
  <si>
    <t>EF (IP3)</t>
  </si>
  <si>
    <t>LF (IF1)</t>
  </si>
  <si>
    <t>LF (IF2)</t>
  </si>
  <si>
    <t>LF (IF3)</t>
  </si>
  <si>
    <t>TIME (IF1)</t>
  </si>
  <si>
    <t>ES</t>
  </si>
  <si>
    <t>LS</t>
  </si>
  <si>
    <t>Slack</t>
  </si>
  <si>
    <t>Critical Path</t>
  </si>
  <si>
    <t>Longest Path</t>
  </si>
  <si>
    <t>Completion Time</t>
  </si>
  <si>
    <t>Total Cost</t>
  </si>
  <si>
    <t>TIME (IF2)</t>
  </si>
  <si>
    <t>TIME (IF3)</t>
  </si>
  <si>
    <t>* Total Time</t>
  </si>
  <si>
    <t>* Total Time will equal the Completion Time if the tasks can not be done simultaneously.</t>
  </si>
  <si>
    <t>Time</t>
  </si>
  <si>
    <t>Pamela Ortiz</t>
  </si>
  <si>
    <t>Danielle DiGeorgio</t>
  </si>
  <si>
    <t>Nick Barbato</t>
  </si>
  <si>
    <t>Chantal Sparkes</t>
  </si>
  <si>
    <t>Team Members</t>
  </si>
  <si>
    <t>Position Held</t>
  </si>
  <si>
    <t>Leader</t>
  </si>
  <si>
    <t>Project Supervisor</t>
  </si>
  <si>
    <t>Ecourager</t>
  </si>
  <si>
    <t>Secretary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</si>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</sst>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8.75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Broadway"/>
      <family val="5"/>
    </font>
    <font>
      <sz val="16"/>
      <color indexed="57"/>
      <name val="Broadway"/>
      <family val="5"/>
    </font>
    <font>
      <sz val="16"/>
      <color indexed="17"/>
      <name val="Broadway"/>
      <family val="5"/>
    </font>
    <font>
      <b/>
      <sz val="12"/>
      <name val="Arial"/>
      <family val="2"/>
    </font>
    <font>
      <sz val="12"/>
      <name val="Arial"/>
      <family val="0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0" fillId="4" borderId="0" xfId="0" applyFill="1" applyAlignment="1">
      <alignment/>
    </xf>
    <xf numFmtId="165" fontId="0" fillId="4" borderId="0" xfId="17" applyNumberFormat="1" applyFill="1" applyAlignment="1">
      <alignment/>
    </xf>
    <xf numFmtId="0" fontId="0" fillId="5" borderId="0" xfId="0" applyFill="1" applyAlignment="1">
      <alignment/>
    </xf>
    <xf numFmtId="0" fontId="10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44" fontId="0" fillId="6" borderId="0" xfId="17" applyFill="1" applyAlignment="1">
      <alignment/>
    </xf>
    <xf numFmtId="44" fontId="0" fillId="6" borderId="0" xfId="17" applyFill="1" applyAlignment="1">
      <alignment horizontal="center"/>
    </xf>
    <xf numFmtId="44" fontId="0" fillId="2" borderId="0" xfId="0" applyNumberFormat="1" applyFill="1" applyAlignment="1">
      <alignment horizontal="center"/>
    </xf>
    <xf numFmtId="44" fontId="0" fillId="0" borderId="0" xfId="17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44" fontId="15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Gantt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spreadsheet!$A$3:$A$24</c:f>
              <c:strCache>
                <c:ptCount val="2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</c:strCache>
            </c:strRef>
          </c:cat>
          <c:val>
            <c:numRef>
              <c:f>spreadsheet!$F$27:$F$48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  <c:pt idx="12">
                  <c:v>1</c:v>
                </c:pt>
                <c:pt idx="13">
                  <c:v>10</c:v>
                </c:pt>
                <c:pt idx="14">
                  <c:v>8</c:v>
                </c:pt>
                <c:pt idx="15">
                  <c:v>11</c:v>
                </c:pt>
                <c:pt idx="16">
                  <c:v>12</c:v>
                </c:pt>
                <c:pt idx="17">
                  <c:v>15</c:v>
                </c:pt>
                <c:pt idx="18">
                  <c:v>16</c:v>
                </c:pt>
                <c:pt idx="19">
                  <c:v>32</c:v>
                </c:pt>
                <c:pt idx="20">
                  <c:v>20</c:v>
                </c:pt>
                <c:pt idx="21">
                  <c:v>42</c:v>
                </c:pt>
              </c:numCache>
            </c:numRef>
          </c:val>
        </c:ser>
        <c:ser>
          <c:idx val="1"/>
          <c:order val="1"/>
          <c:tx>
            <c:v>Time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spreadsheet!$A$3:$A$24</c:f>
              <c:strCache>
                <c:ptCount val="2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</c:strCache>
            </c:strRef>
          </c:cat>
          <c:val>
            <c:numRef>
              <c:f>spreadsheet!$Q$3:$Q$24</c:f>
              <c:numCache>
                <c:ptCount val="22"/>
                <c:pt idx="0">
                  <c:v>2</c:v>
                </c:pt>
                <c:pt idx="1">
                  <c:v>30</c:v>
                </c:pt>
                <c:pt idx="2">
                  <c:v>10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10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</c:ser>
        <c:ser>
          <c:idx val="2"/>
          <c:order val="2"/>
          <c:tx>
            <c:v>Slack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spreadsheet!$A$3:$A$24</c:f>
              <c:strCache>
                <c:ptCount val="2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</c:strCache>
            </c:strRef>
          </c:cat>
          <c:val>
            <c:numRef>
              <c:f>spreadsheet!$I$27:$I$48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21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12</c:v>
                </c:pt>
                <c:pt idx="12">
                  <c:v>37</c:v>
                </c:pt>
                <c:pt idx="13">
                  <c:v>12</c:v>
                </c:pt>
                <c:pt idx="14">
                  <c:v>14</c:v>
                </c:pt>
                <c:pt idx="15">
                  <c:v>12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0</c:v>
                </c:pt>
                <c:pt idx="20">
                  <c:v>21</c:v>
                </c:pt>
                <c:pt idx="21">
                  <c:v>0</c:v>
                </c:pt>
              </c:numCache>
            </c:numRef>
          </c:val>
        </c:ser>
        <c:overlap val="100"/>
        <c:gapWidth val="20"/>
        <c:axId val="5686860"/>
        <c:axId val="51181741"/>
      </c:barChart>
      <c:catAx>
        <c:axId val="568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Task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181741"/>
        <c:crosses val="autoZero"/>
        <c:auto val="1"/>
        <c:lblOffset val="100"/>
        <c:tickLblSkip val="1"/>
        <c:noMultiLvlLbl val="0"/>
      </c:catAx>
      <c:valAx>
        <c:axId val="5118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86860"/>
        <c:crossesAt val="1"/>
        <c:crossBetween val="between"/>
        <c:dispUnits/>
      </c:valAx>
      <c:spPr>
        <a:solidFill>
          <a:srgbClr val="000000"/>
        </a:solidFill>
        <a:ln w="12700">
          <a:solid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Cost of Project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Cost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'cost chart'!$P$47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'cost chart'!$P$48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7982486"/>
        <c:axId val="52080327"/>
      </c:barChart>
      <c:catAx>
        <c:axId val="57982486"/>
        <c:scaling>
          <c:orientation val="minMax"/>
        </c:scaling>
        <c:axPos val="b"/>
        <c:delete val="1"/>
        <c:majorTickMark val="out"/>
        <c:minorTickMark val="none"/>
        <c:tickLblPos val="nextTo"/>
        <c:crossAx val="52080327"/>
        <c:crosses val="autoZero"/>
        <c:auto val="1"/>
        <c:lblOffset val="100"/>
        <c:noMultiLvlLbl val="0"/>
      </c:catAx>
      <c:valAx>
        <c:axId val="520803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82486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wmf" /><Relationship Id="rId3" Type="http://schemas.openxmlformats.org/officeDocument/2006/relationships/image" Target="../media/image4.wmf" /><Relationship Id="rId4" Type="http://schemas.openxmlformats.org/officeDocument/2006/relationships/hyperlink" Target="#'car pag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preadsheet!A1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gantt chart 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cost chart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redits!A1" /><Relationship Id="rId2" Type="http://schemas.openxmlformats.org/officeDocument/2006/relationships/hyperlink" Target="#Title!A1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Title!A1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35</xdr:row>
      <xdr:rowOff>19050</xdr:rowOff>
    </xdr:from>
    <xdr:to>
      <xdr:col>12</xdr:col>
      <xdr:colOff>28575</xdr:colOff>
      <xdr:row>40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rcRect l="10055" t="8209" r="1675" b="11193"/>
        <a:stretch>
          <a:fillRect/>
        </a:stretch>
      </xdr:blipFill>
      <xdr:spPr>
        <a:xfrm>
          <a:off x="6115050" y="5686425"/>
          <a:ext cx="1228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23</xdr:row>
      <xdr:rowOff>142875</xdr:rowOff>
    </xdr:from>
    <xdr:to>
      <xdr:col>10</xdr:col>
      <xdr:colOff>504825</xdr:colOff>
      <xdr:row>48</xdr:row>
      <xdr:rowOff>28575</xdr:rowOff>
    </xdr:to>
    <xdr:grpSp>
      <xdr:nvGrpSpPr>
        <xdr:cNvPr id="2" name="Group 40"/>
        <xdr:cNvGrpSpPr>
          <a:grpSpLocks/>
        </xdr:cNvGrpSpPr>
      </xdr:nvGrpSpPr>
      <xdr:grpSpPr>
        <a:xfrm>
          <a:off x="1914525" y="3867150"/>
          <a:ext cx="4686300" cy="3933825"/>
          <a:chOff x="13" y="331"/>
          <a:chExt cx="492" cy="413"/>
        </a:xfrm>
        <a:solidFill>
          <a:srgbClr val="FFFFFF"/>
        </a:solidFill>
      </xdr:grpSpPr>
      <xdr:pic macro="[0]!chase">
        <xdr:nvPicPr>
          <xdr:cNvPr id="3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" y="331"/>
            <a:ext cx="332" cy="413"/>
          </a:xfrm>
          <a:prstGeom prst="rect">
            <a:avLst/>
          </a:prstGeom>
          <a:noFill/>
          <a:ln w="9525" cmpd="sng">
            <a:noFill/>
          </a:ln>
        </xdr:spPr>
      </xdr:pic>
      <xdr:pic macro="[0]!chase">
        <xdr:nvPicPr>
          <xdr:cNvPr id="4" name="Picture 3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5400000">
            <a:off x="321" y="334"/>
            <a:ext cx="177" cy="1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251</xdr:col>
      <xdr:colOff>609600</xdr:colOff>
      <xdr:row>2027</xdr:row>
      <xdr:rowOff>123825</xdr:rowOff>
    </xdr:from>
    <xdr:to>
      <xdr:col>251</xdr:col>
      <xdr:colOff>609600</xdr:colOff>
      <xdr:row>2032</xdr:row>
      <xdr:rowOff>104775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rcRect l="12145" t="8648" r="3239" b="12973"/>
        <a:stretch>
          <a:fillRect/>
        </a:stretch>
      </xdr:blipFill>
      <xdr:spPr>
        <a:xfrm>
          <a:off x="153619200" y="3283458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266700</xdr:colOff>
      <xdr:row>25</xdr:row>
      <xdr:rowOff>152400</xdr:rowOff>
    </xdr:from>
    <xdr:to>
      <xdr:col>20</xdr:col>
      <xdr:colOff>171450</xdr:colOff>
      <xdr:row>30</xdr:row>
      <xdr:rowOff>38100</xdr:rowOff>
    </xdr:to>
    <xdr:sp>
      <xdr:nvSpPr>
        <xdr:cNvPr id="6" name="AutoShape 38">
          <a:hlinkClick r:id="rId4"/>
        </xdr:cNvPr>
        <xdr:cNvSpPr>
          <a:spLocks/>
        </xdr:cNvSpPr>
      </xdr:nvSpPr>
      <xdr:spPr>
        <a:xfrm>
          <a:off x="11239500" y="4200525"/>
          <a:ext cx="1123950" cy="695325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LETS 
BEGIN!</a:t>
          </a:r>
        </a:p>
      </xdr:txBody>
    </xdr:sp>
    <xdr:clientData/>
  </xdr:twoCellAnchor>
  <xdr:twoCellAnchor>
    <xdr:from>
      <xdr:col>9</xdr:col>
      <xdr:colOff>171450</xdr:colOff>
      <xdr:row>2</xdr:row>
      <xdr:rowOff>114300</xdr:rowOff>
    </xdr:from>
    <xdr:to>
      <xdr:col>16</xdr:col>
      <xdr:colOff>28575</xdr:colOff>
      <xdr:row>11</xdr:row>
      <xdr:rowOff>123825</xdr:rowOff>
    </xdr:to>
    <xdr:sp>
      <xdr:nvSpPr>
        <xdr:cNvPr id="7" name="AutoShape 39"/>
        <xdr:cNvSpPr>
          <a:spLocks/>
        </xdr:cNvSpPr>
      </xdr:nvSpPr>
      <xdr:spPr>
        <a:xfrm>
          <a:off x="5657850" y="438150"/>
          <a:ext cx="4124325" cy="146685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Impact"/>
              <a:cs typeface="Impact"/>
            </a:rPr>
            <a:t>Decision Precision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123825</xdr:rowOff>
    </xdr:from>
    <xdr:to>
      <xdr:col>17</xdr:col>
      <xdr:colOff>561975</xdr:colOff>
      <xdr:row>49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495425" y="771525"/>
          <a:ext cx="9563100" cy="7277100"/>
          <a:chOff x="837" y="17"/>
          <a:chExt cx="770" cy="473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837" y="71"/>
            <a:ext cx="35" cy="3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931" y="17"/>
            <a:ext cx="34" cy="2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841" y="315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927" y="74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1216" y="74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Q</a:t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1058" y="159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931" y="130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930" y="329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1474" y="22"/>
            <a:ext cx="35" cy="2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1140" y="187"/>
            <a:ext cx="3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</a:t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994" y="461"/>
            <a:ext cx="3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</a:t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990" y="258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994" y="329"/>
            <a:ext cx="3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994" y="396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1061" y="297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J</a:t>
            </a:r>
          </a:p>
        </xdr:txBody>
      </xdr:sp>
      <xdr:sp>
        <xdr:nvSpPr>
          <xdr:cNvPr id="17" name="Oval 17"/>
          <xdr:cNvSpPr>
            <a:spLocks/>
          </xdr:cNvSpPr>
        </xdr:nvSpPr>
        <xdr:spPr>
          <a:xfrm>
            <a:off x="1572" y="234"/>
            <a:ext cx="35" cy="2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</a:t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1216" y="243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1374" y="236"/>
            <a:ext cx="3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1139" y="331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</a:t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1059" y="231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</a:t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1472" y="419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</a:t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1297" y="394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870" y="38"/>
            <a:ext cx="65" cy="39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871" y="89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867" y="98"/>
            <a:ext cx="64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877" y="328"/>
            <a:ext cx="5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V="1">
            <a:off x="955" y="280"/>
            <a:ext cx="3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965" y="342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961" y="353"/>
            <a:ext cx="41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969" y="146"/>
            <a:ext cx="88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1014" y="186"/>
            <a:ext cx="47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1027" y="252"/>
            <a:ext cx="34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023" y="281"/>
            <a:ext cx="38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1094" y="172"/>
            <a:ext cx="4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1094" y="212"/>
            <a:ext cx="51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1028" y="345"/>
            <a:ext cx="112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1094" y="313"/>
            <a:ext cx="55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028" y="411"/>
            <a:ext cx="27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1175" y="207"/>
            <a:ext cx="45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1170" y="272"/>
            <a:ext cx="56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870" y="342"/>
            <a:ext cx="127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1029" y="436"/>
            <a:ext cx="446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249" y="266"/>
            <a:ext cx="55" cy="1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V="1">
            <a:off x="965" y="89"/>
            <a:ext cx="2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1249" y="93"/>
            <a:ext cx="130" cy="1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1325" y="264"/>
            <a:ext cx="6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V="1">
            <a:off x="967" y="31"/>
            <a:ext cx="502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V="1">
            <a:off x="1400" y="50"/>
            <a:ext cx="82" cy="18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1407" y="257"/>
            <a:ext cx="81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509" y="42"/>
            <a:ext cx="81" cy="191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V="1">
            <a:off x="1503" y="263"/>
            <a:ext cx="81" cy="1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85725</xdr:colOff>
      <xdr:row>11</xdr:row>
      <xdr:rowOff>123825</xdr:rowOff>
    </xdr:from>
    <xdr:to>
      <xdr:col>19</xdr:col>
      <xdr:colOff>600075</xdr:colOff>
      <xdr:row>16</xdr:row>
      <xdr:rowOff>38100</xdr:rowOff>
    </xdr:to>
    <xdr:sp>
      <xdr:nvSpPr>
        <xdr:cNvPr id="53" name="AutoShape 54">
          <a:hlinkClick r:id="rId1"/>
        </xdr:cNvPr>
        <xdr:cNvSpPr>
          <a:spLocks/>
        </xdr:cNvSpPr>
      </xdr:nvSpPr>
      <xdr:spPr>
        <a:xfrm flipV="1">
          <a:off x="11191875" y="1905000"/>
          <a:ext cx="1123950" cy="72390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Our
Model</a:t>
          </a:r>
        </a:p>
      </xdr:txBody>
    </xdr:sp>
    <xdr:clientData/>
  </xdr:twoCellAnchor>
  <xdr:twoCellAnchor editAs="oneCell">
    <xdr:from>
      <xdr:col>1</xdr:col>
      <xdr:colOff>133350</xdr:colOff>
      <xdr:row>9</xdr:row>
      <xdr:rowOff>76200</xdr:rowOff>
    </xdr:from>
    <xdr:to>
      <xdr:col>2</xdr:col>
      <xdr:colOff>714375</xdr:colOff>
      <xdr:row>13</xdr:row>
      <xdr:rowOff>57150</xdr:rowOff>
    </xdr:to>
    <xdr:pic macro="[0]!Criticalpath">
      <xdr:nvPicPr>
        <xdr:cNvPr id="54" name="Picture 55"/>
        <xdr:cNvPicPr preferRelativeResize="1">
          <a:picLocks noChangeAspect="1"/>
        </xdr:cNvPicPr>
      </xdr:nvPicPr>
      <xdr:blipFill>
        <a:blip r:embed="rId2"/>
        <a:srcRect l="6250" t="19444" r="5555" b="19444"/>
        <a:stretch>
          <a:fillRect/>
        </a:stretch>
      </xdr:blipFill>
      <xdr:spPr>
        <a:xfrm>
          <a:off x="742950" y="15335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35</xdr:row>
      <xdr:rowOff>38100</xdr:rowOff>
    </xdr:from>
    <xdr:to>
      <xdr:col>17</xdr:col>
      <xdr:colOff>542925</xdr:colOff>
      <xdr:row>39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0410825" y="5705475"/>
          <a:ext cx="1123950" cy="7048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Gantt
Chart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15</xdr:col>
      <xdr:colOff>171450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133350" y="85725"/>
        <a:ext cx="9182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44</xdr:row>
      <xdr:rowOff>9525</xdr:rowOff>
    </xdr:from>
    <xdr:to>
      <xdr:col>15</xdr:col>
      <xdr:colOff>409575</xdr:colOff>
      <xdr:row>49</xdr:row>
      <xdr:rowOff>19050</xdr:rowOff>
    </xdr:to>
    <xdr:sp>
      <xdr:nvSpPr>
        <xdr:cNvPr id="2" name="AutoShape 27">
          <a:hlinkClick r:id="rId2"/>
        </xdr:cNvPr>
        <xdr:cNvSpPr>
          <a:spLocks/>
        </xdr:cNvSpPr>
      </xdr:nvSpPr>
      <xdr:spPr>
        <a:xfrm>
          <a:off x="8258175" y="7134225"/>
          <a:ext cx="1295400" cy="8191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Cost Chart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44</xdr:row>
      <xdr:rowOff>142875</xdr:rowOff>
    </xdr:from>
    <xdr:to>
      <xdr:col>18</xdr:col>
      <xdr:colOff>247650</xdr:colOff>
      <xdr:row>49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0239375" y="7267575"/>
          <a:ext cx="1123950" cy="7048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Credits</a:t>
          </a:r>
        </a:p>
      </xdr:txBody>
    </xdr:sp>
    <xdr:clientData/>
  </xdr:twoCellAnchor>
  <xdr:twoCellAnchor>
    <xdr:from>
      <xdr:col>0</xdr:col>
      <xdr:colOff>323850</xdr:colOff>
      <xdr:row>44</xdr:row>
      <xdr:rowOff>142875</xdr:rowOff>
    </xdr:from>
    <xdr:to>
      <xdr:col>2</xdr:col>
      <xdr:colOff>228600</xdr:colOff>
      <xdr:row>49</xdr:row>
      <xdr:rowOff>38100</xdr:rowOff>
    </xdr:to>
    <xdr:sp>
      <xdr:nvSpPr>
        <xdr:cNvPr id="2" name="AutoShape 24">
          <a:hlinkClick r:id="rId2"/>
        </xdr:cNvPr>
        <xdr:cNvSpPr>
          <a:spLocks/>
        </xdr:cNvSpPr>
      </xdr:nvSpPr>
      <xdr:spPr>
        <a:xfrm flipH="1">
          <a:off x="323850" y="7267575"/>
          <a:ext cx="1123950" cy="7048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 to the
Beginning</a:t>
          </a:r>
        </a:p>
      </xdr:txBody>
    </xdr:sp>
    <xdr:clientData/>
  </xdr:twoCellAnchor>
  <xdr:twoCellAnchor>
    <xdr:from>
      <xdr:col>1</xdr:col>
      <xdr:colOff>19050</xdr:colOff>
      <xdr:row>2</xdr:row>
      <xdr:rowOff>57150</xdr:rowOff>
    </xdr:from>
    <xdr:to>
      <xdr:col>12</xdr:col>
      <xdr:colOff>323850</xdr:colOff>
      <xdr:row>40</xdr:row>
      <xdr:rowOff>142875</xdr:rowOff>
    </xdr:to>
    <xdr:graphicFrame>
      <xdr:nvGraphicFramePr>
        <xdr:cNvPr id="3" name="Chart 26"/>
        <xdr:cNvGraphicFramePr/>
      </xdr:nvGraphicFramePr>
      <xdr:xfrm>
        <a:off x="628650" y="381000"/>
        <a:ext cx="7010400" cy="623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5</xdr:row>
      <xdr:rowOff>104775</xdr:rowOff>
    </xdr:from>
    <xdr:to>
      <xdr:col>10</xdr:col>
      <xdr:colOff>257175</xdr:colOff>
      <xdr:row>14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248150" y="914400"/>
          <a:ext cx="2466975" cy="1457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Credits</a:t>
          </a:r>
        </a:p>
      </xdr:txBody>
    </xdr:sp>
    <xdr:clientData/>
  </xdr:twoCellAnchor>
  <xdr:twoCellAnchor>
    <xdr:from>
      <xdr:col>0</xdr:col>
      <xdr:colOff>447675</xdr:colOff>
      <xdr:row>34</xdr:row>
      <xdr:rowOff>38100</xdr:rowOff>
    </xdr:from>
    <xdr:to>
      <xdr:col>2</xdr:col>
      <xdr:colOff>352425</xdr:colOff>
      <xdr:row>38</xdr:row>
      <xdr:rowOff>95250</xdr:rowOff>
    </xdr:to>
    <xdr:sp>
      <xdr:nvSpPr>
        <xdr:cNvPr id="2" name="AutoShape 4">
          <a:hlinkClick r:id="rId1"/>
        </xdr:cNvPr>
        <xdr:cNvSpPr>
          <a:spLocks/>
        </xdr:cNvSpPr>
      </xdr:nvSpPr>
      <xdr:spPr>
        <a:xfrm flipH="1">
          <a:off x="447675" y="6400800"/>
          <a:ext cx="1123950" cy="7048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 to the
Beginning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421875" style="0" customWidth="1"/>
    <col min="3" max="3" width="10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49"/>
  <sheetViews>
    <sheetView workbookViewId="0" topLeftCell="A1">
      <selection activeCell="A1" sqref="A1"/>
    </sheetView>
  </sheetViews>
  <sheetFormatPr defaultColWidth="9.140625" defaultRowHeight="12.75"/>
  <cols>
    <col min="10" max="10" width="11.57421875" style="0" customWidth="1"/>
    <col min="11" max="11" width="12.57421875" style="0" customWidth="1"/>
    <col min="16" max="16" width="10.8515625" style="0" bestFit="1" customWidth="1"/>
    <col min="17" max="17" width="11.00390625" style="0" bestFit="1" customWidth="1"/>
    <col min="18" max="18" width="11.28125" style="0" bestFit="1" customWidth="1"/>
    <col min="19" max="19" width="13.00390625" style="0" customWidth="1"/>
    <col min="20" max="20" width="11.28125" style="0" bestFit="1" customWidth="1"/>
  </cols>
  <sheetData>
    <row r="1" spans="2:18" ht="12.75">
      <c r="B1" s="23" t="s">
        <v>1</v>
      </c>
      <c r="C1" s="23"/>
      <c r="D1" s="23"/>
      <c r="E1" s="23"/>
      <c r="F1" s="23"/>
      <c r="G1" s="23"/>
      <c r="H1" s="23" t="s">
        <v>2</v>
      </c>
      <c r="I1" s="23"/>
      <c r="J1" s="23"/>
      <c r="K1" s="23"/>
      <c r="L1" s="23"/>
      <c r="M1" s="23"/>
      <c r="N1" s="23"/>
      <c r="O1" s="23"/>
      <c r="P1" s="2"/>
      <c r="R1" s="2" t="s">
        <v>4</v>
      </c>
    </row>
    <row r="2" spans="1:18" ht="12.75">
      <c r="A2" s="1" t="s">
        <v>0</v>
      </c>
      <c r="B2" s="2" t="s">
        <v>27</v>
      </c>
      <c r="C2" s="2" t="s">
        <v>35</v>
      </c>
      <c r="D2" s="2" t="s">
        <v>28</v>
      </c>
      <c r="E2" s="2" t="s">
        <v>36</v>
      </c>
      <c r="F2" s="2" t="s">
        <v>29</v>
      </c>
      <c r="G2" s="2" t="s">
        <v>37</v>
      </c>
      <c r="H2" s="2" t="s">
        <v>30</v>
      </c>
      <c r="I2" s="2" t="s">
        <v>38</v>
      </c>
      <c r="J2" s="2" t="s">
        <v>41</v>
      </c>
      <c r="K2" s="2" t="s">
        <v>31</v>
      </c>
      <c r="L2" s="2" t="s">
        <v>39</v>
      </c>
      <c r="M2" s="2" t="s">
        <v>49</v>
      </c>
      <c r="N2" s="2" t="s">
        <v>32</v>
      </c>
      <c r="O2" s="2" t="s">
        <v>40</v>
      </c>
      <c r="P2" s="2" t="s">
        <v>50</v>
      </c>
      <c r="Q2" s="1" t="s">
        <v>3</v>
      </c>
      <c r="R2" s="2"/>
    </row>
    <row r="3" spans="1:18" ht="12.75">
      <c r="A3" s="1" t="s">
        <v>5</v>
      </c>
      <c r="B3" s="3"/>
      <c r="C3" s="2">
        <f aca="true" t="shared" si="0" ref="C3:C24">IF(B3="",0,LOOKUP(B3,$A$3:$A$24,$C$27:$C$48))</f>
        <v>0</v>
      </c>
      <c r="D3" s="3"/>
      <c r="E3" s="2">
        <f aca="true" t="shared" si="1" ref="E3:E24">IF(D3="",0,LOOKUP(D3,$A$3:$A$24,$C$27:$C$48))</f>
        <v>0</v>
      </c>
      <c r="F3" s="3"/>
      <c r="G3" s="2">
        <f aca="true" t="shared" si="2" ref="G3:G24">IF(F3="",0,LOOKUP(F3,$A$3:$A$24,$C$27:$C$48))</f>
        <v>0</v>
      </c>
      <c r="H3" s="3" t="s">
        <v>6</v>
      </c>
      <c r="I3" s="2">
        <f aca="true" t="shared" si="3" ref="I3:I24">IF(H3="",1000,LOOKUP(H3,$A$3:$A$24,$D$27:$D$48))</f>
        <v>32</v>
      </c>
      <c r="J3" s="2">
        <f>LOOKUP(H3,$A$3:$A$24,$Q$3:$Q$24)</f>
        <v>30</v>
      </c>
      <c r="K3" s="3" t="s">
        <v>8</v>
      </c>
      <c r="L3" s="2">
        <f aca="true" t="shared" si="4" ref="L3:L24">IF(K3="",1000,LOOKUP(K3,$A$3:$A$24,$D$27:$D$48))</f>
        <v>27</v>
      </c>
      <c r="M3" s="2">
        <f>IF(K3="",0,LOOKUP(K3,$A$3:$A$24,$Q$3:$Q$24))</f>
        <v>10</v>
      </c>
      <c r="N3" s="3" t="s">
        <v>10</v>
      </c>
      <c r="O3" s="2">
        <f aca="true" t="shared" si="5" ref="O3:O24">IF(N3="",1000,LOOKUP(N3,$A$3:$A$24,$D$27:$D$48))</f>
        <v>21</v>
      </c>
      <c r="P3" s="2">
        <f>IF(N3="",0,LOOKUP(N3,$A$3:$A$24,$Q$3:$Q$24))</f>
        <v>7</v>
      </c>
      <c r="Q3" s="3">
        <f>'gantt chart '!R4</f>
        <v>2</v>
      </c>
      <c r="R3" s="16">
        <f>'cost chart'!P3</f>
        <v>200</v>
      </c>
    </row>
    <row r="4" spans="1:18" ht="12.75">
      <c r="A4" s="1" t="s">
        <v>6</v>
      </c>
      <c r="B4" s="3" t="s">
        <v>5</v>
      </c>
      <c r="C4" s="2">
        <f t="shared" si="0"/>
        <v>2</v>
      </c>
      <c r="D4" s="3"/>
      <c r="E4" s="2">
        <f t="shared" si="1"/>
        <v>0</v>
      </c>
      <c r="F4" s="3"/>
      <c r="G4" s="2">
        <f t="shared" si="2"/>
        <v>0</v>
      </c>
      <c r="H4" s="3" t="s">
        <v>7</v>
      </c>
      <c r="I4" s="2">
        <f t="shared" si="3"/>
        <v>42</v>
      </c>
      <c r="J4" s="2">
        <f aca="true" t="shared" si="6" ref="J4:J25">IF(H4="",0,LOOKUP(H4,$A$3:$A$24,$Q$3:$Q$24))</f>
        <v>10</v>
      </c>
      <c r="K4" s="3"/>
      <c r="L4" s="2">
        <f t="shared" si="4"/>
        <v>1000</v>
      </c>
      <c r="M4" s="2">
        <f aca="true" t="shared" si="7" ref="M4:M25">IF(K4="",0,LOOKUP(K4,$A$3:$A$24,$Q$3:$Q$24))</f>
        <v>0</v>
      </c>
      <c r="N4" s="3"/>
      <c r="O4" s="2">
        <f t="shared" si="5"/>
        <v>1000</v>
      </c>
      <c r="P4" s="2">
        <f aca="true" t="shared" si="8" ref="P4:P24">IF(N4="",0,LOOKUP(N4,$A$3:$A$24,$Q$3:$Q$24))</f>
        <v>0</v>
      </c>
      <c r="Q4" s="3">
        <f>'gantt chart '!R6</f>
        <v>30</v>
      </c>
      <c r="R4" s="16">
        <f>'cost chart'!P5</f>
        <v>500</v>
      </c>
    </row>
    <row r="5" spans="1:18" ht="12.75">
      <c r="A5" s="1" t="s">
        <v>8</v>
      </c>
      <c r="B5" s="3" t="s">
        <v>5</v>
      </c>
      <c r="C5" s="2">
        <f t="shared" si="0"/>
        <v>2</v>
      </c>
      <c r="D5" s="3"/>
      <c r="E5" s="2">
        <f t="shared" si="1"/>
        <v>0</v>
      </c>
      <c r="F5" s="3"/>
      <c r="G5" s="2">
        <f t="shared" si="2"/>
        <v>0</v>
      </c>
      <c r="H5" s="3" t="s">
        <v>9</v>
      </c>
      <c r="I5" s="2">
        <f t="shared" si="3"/>
        <v>28</v>
      </c>
      <c r="J5" s="2">
        <f t="shared" si="6"/>
        <v>1</v>
      </c>
      <c r="K5" s="3"/>
      <c r="L5" s="2">
        <f t="shared" si="4"/>
        <v>1000</v>
      </c>
      <c r="M5" s="2">
        <f t="shared" si="7"/>
        <v>0</v>
      </c>
      <c r="N5" s="3"/>
      <c r="O5" s="2">
        <f t="shared" si="5"/>
        <v>1000</v>
      </c>
      <c r="P5" s="2">
        <f t="shared" si="8"/>
        <v>0</v>
      </c>
      <c r="Q5" s="3">
        <f>'gantt chart '!R8</f>
        <v>10</v>
      </c>
      <c r="R5" s="16">
        <f>'cost chart'!P7</f>
        <v>260</v>
      </c>
    </row>
    <row r="6" spans="1:18" ht="12.75">
      <c r="A6" s="1" t="s">
        <v>10</v>
      </c>
      <c r="B6" s="3" t="s">
        <v>5</v>
      </c>
      <c r="C6" s="2">
        <f t="shared" si="0"/>
        <v>2</v>
      </c>
      <c r="D6" s="3"/>
      <c r="E6" s="2">
        <f t="shared" si="1"/>
        <v>0</v>
      </c>
      <c r="F6" s="3"/>
      <c r="G6" s="2">
        <f t="shared" si="2"/>
        <v>0</v>
      </c>
      <c r="H6" s="3" t="s">
        <v>11</v>
      </c>
      <c r="I6" s="2">
        <f t="shared" si="3"/>
        <v>22</v>
      </c>
      <c r="J6" s="2">
        <f t="shared" si="6"/>
        <v>1</v>
      </c>
      <c r="K6" s="3"/>
      <c r="L6" s="2">
        <f t="shared" si="4"/>
        <v>1000</v>
      </c>
      <c r="M6" s="2">
        <f t="shared" si="7"/>
        <v>0</v>
      </c>
      <c r="N6" s="3"/>
      <c r="O6" s="2">
        <f t="shared" si="5"/>
        <v>1000</v>
      </c>
      <c r="P6" s="2">
        <f t="shared" si="8"/>
        <v>0</v>
      </c>
      <c r="Q6" s="3">
        <f>'gantt chart '!R10</f>
        <v>7</v>
      </c>
      <c r="R6" s="16">
        <f>'cost chart'!P9</f>
        <v>360</v>
      </c>
    </row>
    <row r="7" spans="1:18" ht="12.75">
      <c r="A7" s="1" t="s">
        <v>12</v>
      </c>
      <c r="B7" s="3"/>
      <c r="C7" s="2">
        <f t="shared" si="0"/>
        <v>0</v>
      </c>
      <c r="D7" s="3"/>
      <c r="E7" s="2">
        <f t="shared" si="1"/>
        <v>0</v>
      </c>
      <c r="F7" s="3"/>
      <c r="G7" s="2">
        <f t="shared" si="2"/>
        <v>0</v>
      </c>
      <c r="H7" s="3" t="s">
        <v>13</v>
      </c>
      <c r="I7" s="2">
        <f t="shared" si="3"/>
        <v>16</v>
      </c>
      <c r="J7" s="2">
        <f t="shared" si="6"/>
        <v>1</v>
      </c>
      <c r="K7" s="3" t="s">
        <v>22</v>
      </c>
      <c r="L7" s="2">
        <f t="shared" si="4"/>
        <v>41</v>
      </c>
      <c r="M7" s="2">
        <f t="shared" si="7"/>
        <v>3</v>
      </c>
      <c r="N7" s="3"/>
      <c r="O7" s="2">
        <f t="shared" si="5"/>
        <v>1000</v>
      </c>
      <c r="P7" s="2">
        <f t="shared" si="8"/>
        <v>0</v>
      </c>
      <c r="Q7" s="3">
        <f>'gantt chart '!R12</f>
        <v>1</v>
      </c>
      <c r="R7" s="16">
        <f>'cost chart'!P11</f>
        <v>100</v>
      </c>
    </row>
    <row r="8" spans="1:18" ht="12.75">
      <c r="A8" s="1" t="s">
        <v>13</v>
      </c>
      <c r="B8" s="3" t="s">
        <v>12</v>
      </c>
      <c r="C8" s="2">
        <f t="shared" si="0"/>
        <v>1</v>
      </c>
      <c r="D8" s="3"/>
      <c r="E8" s="2">
        <f t="shared" si="1"/>
        <v>0</v>
      </c>
      <c r="F8" s="3"/>
      <c r="G8" s="2">
        <f t="shared" si="2"/>
        <v>0</v>
      </c>
      <c r="H8" s="3" t="s">
        <v>14</v>
      </c>
      <c r="I8" s="2">
        <f t="shared" si="3"/>
        <v>27</v>
      </c>
      <c r="J8" s="2">
        <f t="shared" si="6"/>
        <v>4</v>
      </c>
      <c r="K8" s="3" t="s">
        <v>16</v>
      </c>
      <c r="L8" s="2">
        <f t="shared" si="4"/>
        <v>22</v>
      </c>
      <c r="M8" s="2">
        <f t="shared" si="7"/>
        <v>6</v>
      </c>
      <c r="N8" s="3" t="s">
        <v>18</v>
      </c>
      <c r="O8" s="2">
        <f t="shared" si="5"/>
        <v>17</v>
      </c>
      <c r="P8" s="2">
        <f t="shared" si="8"/>
        <v>1</v>
      </c>
      <c r="Q8" s="3">
        <f>'gantt chart '!R14</f>
        <v>1</v>
      </c>
      <c r="R8" s="16">
        <f>'cost chart'!P13</f>
        <v>300</v>
      </c>
    </row>
    <row r="9" spans="1:18" ht="12.75">
      <c r="A9" s="1" t="s">
        <v>14</v>
      </c>
      <c r="B9" s="3" t="s">
        <v>13</v>
      </c>
      <c r="C9" s="2">
        <f t="shared" si="0"/>
        <v>2</v>
      </c>
      <c r="D9" s="3"/>
      <c r="E9" s="2">
        <f t="shared" si="1"/>
        <v>0</v>
      </c>
      <c r="F9" s="3"/>
      <c r="G9" s="2">
        <f t="shared" si="2"/>
        <v>0</v>
      </c>
      <c r="H9" s="3" t="s">
        <v>15</v>
      </c>
      <c r="I9" s="2">
        <f t="shared" si="3"/>
        <v>28</v>
      </c>
      <c r="J9" s="2">
        <f t="shared" si="6"/>
        <v>1</v>
      </c>
      <c r="K9" s="3"/>
      <c r="L9" s="2">
        <f t="shared" si="4"/>
        <v>1000</v>
      </c>
      <c r="M9" s="2">
        <f t="shared" si="7"/>
        <v>0</v>
      </c>
      <c r="N9" s="3"/>
      <c r="O9" s="2">
        <f t="shared" si="5"/>
        <v>1000</v>
      </c>
      <c r="P9" s="2">
        <f t="shared" si="8"/>
        <v>0</v>
      </c>
      <c r="Q9" s="3">
        <f>'gantt chart '!R16</f>
        <v>4</v>
      </c>
      <c r="R9" s="16">
        <f>'cost chart'!P15</f>
        <v>400</v>
      </c>
    </row>
    <row r="10" spans="1:18" ht="12.75">
      <c r="A10" s="1" t="s">
        <v>16</v>
      </c>
      <c r="B10" s="3" t="s">
        <v>13</v>
      </c>
      <c r="C10" s="2">
        <f t="shared" si="0"/>
        <v>2</v>
      </c>
      <c r="D10" s="3"/>
      <c r="E10" s="2">
        <f t="shared" si="1"/>
        <v>0</v>
      </c>
      <c r="F10" s="3"/>
      <c r="G10" s="2">
        <f t="shared" si="2"/>
        <v>0</v>
      </c>
      <c r="H10" s="3" t="s">
        <v>17</v>
      </c>
      <c r="I10" s="2">
        <f t="shared" si="3"/>
        <v>23</v>
      </c>
      <c r="J10" s="2">
        <f t="shared" si="6"/>
        <v>1</v>
      </c>
      <c r="K10" s="3"/>
      <c r="L10" s="2">
        <f t="shared" si="4"/>
        <v>1000</v>
      </c>
      <c r="M10" s="2">
        <f t="shared" si="7"/>
        <v>0</v>
      </c>
      <c r="N10" s="3"/>
      <c r="O10" s="2">
        <f t="shared" si="5"/>
        <v>1000</v>
      </c>
      <c r="P10" s="2">
        <f t="shared" si="8"/>
        <v>0</v>
      </c>
      <c r="Q10" s="3">
        <f>'gantt chart '!R18</f>
        <v>6</v>
      </c>
      <c r="R10" s="16">
        <f>'cost chart'!P17</f>
        <v>600</v>
      </c>
    </row>
    <row r="11" spans="1:20" ht="12.75">
      <c r="A11" s="1" t="s">
        <v>18</v>
      </c>
      <c r="B11" s="3" t="s">
        <v>13</v>
      </c>
      <c r="C11" s="2">
        <f t="shared" si="0"/>
        <v>2</v>
      </c>
      <c r="D11" s="3"/>
      <c r="E11" s="2">
        <f t="shared" si="1"/>
        <v>0</v>
      </c>
      <c r="F11" s="3"/>
      <c r="G11" s="2">
        <f t="shared" si="2"/>
        <v>0</v>
      </c>
      <c r="H11" s="3" t="s">
        <v>19</v>
      </c>
      <c r="I11" s="2">
        <f t="shared" si="3"/>
        <v>22</v>
      </c>
      <c r="J11" s="2">
        <f t="shared" si="6"/>
        <v>3</v>
      </c>
      <c r="K11" s="3" t="s">
        <v>20</v>
      </c>
      <c r="L11" s="2">
        <f t="shared" si="4"/>
        <v>22</v>
      </c>
      <c r="M11" s="2">
        <f t="shared" si="7"/>
        <v>5</v>
      </c>
      <c r="N11" s="3" t="s">
        <v>11</v>
      </c>
      <c r="O11" s="2">
        <f t="shared" si="5"/>
        <v>22</v>
      </c>
      <c r="P11" s="2">
        <f t="shared" si="8"/>
        <v>1</v>
      </c>
      <c r="Q11" s="3">
        <f>'gantt chart '!R20</f>
        <v>1</v>
      </c>
      <c r="R11" s="16">
        <f>'cost chart'!P19</f>
        <v>100</v>
      </c>
      <c r="S11" s="18"/>
      <c r="T11" s="17"/>
    </row>
    <row r="12" spans="1:18" ht="12.75">
      <c r="A12" s="1" t="s">
        <v>19</v>
      </c>
      <c r="B12" s="3" t="s">
        <v>18</v>
      </c>
      <c r="C12" s="2">
        <f t="shared" si="0"/>
        <v>3</v>
      </c>
      <c r="D12" s="3"/>
      <c r="E12" s="2">
        <f t="shared" si="1"/>
        <v>0</v>
      </c>
      <c r="F12" s="3"/>
      <c r="G12" s="2">
        <f t="shared" si="2"/>
        <v>0</v>
      </c>
      <c r="H12" s="3" t="s">
        <v>17</v>
      </c>
      <c r="I12" s="2">
        <f t="shared" si="3"/>
        <v>23</v>
      </c>
      <c r="J12" s="2">
        <f t="shared" si="6"/>
        <v>1</v>
      </c>
      <c r="K12" s="3"/>
      <c r="L12" s="2">
        <f t="shared" si="4"/>
        <v>1000</v>
      </c>
      <c r="M12" s="2">
        <f t="shared" si="7"/>
        <v>0</v>
      </c>
      <c r="N12" s="3"/>
      <c r="O12" s="2">
        <f t="shared" si="5"/>
        <v>1000</v>
      </c>
      <c r="P12" s="2">
        <f t="shared" si="8"/>
        <v>0</v>
      </c>
      <c r="Q12" s="3">
        <f>'gantt chart '!R22</f>
        <v>3</v>
      </c>
      <c r="R12" s="16">
        <f>'cost chart'!P21</f>
        <v>600</v>
      </c>
    </row>
    <row r="13" spans="1:18" ht="12.75">
      <c r="A13" s="1" t="s">
        <v>20</v>
      </c>
      <c r="B13" s="3" t="s">
        <v>18</v>
      </c>
      <c r="C13" s="2">
        <f t="shared" si="0"/>
        <v>3</v>
      </c>
      <c r="D13" s="3"/>
      <c r="E13" s="2">
        <f t="shared" si="1"/>
        <v>0</v>
      </c>
      <c r="F13" s="3"/>
      <c r="G13" s="2">
        <f t="shared" si="2"/>
        <v>0</v>
      </c>
      <c r="H13" s="3" t="s">
        <v>21</v>
      </c>
      <c r="I13" s="2">
        <f t="shared" si="3"/>
        <v>23</v>
      </c>
      <c r="J13" s="2">
        <f t="shared" si="6"/>
        <v>1</v>
      </c>
      <c r="K13" s="3"/>
      <c r="L13" s="2">
        <f t="shared" si="4"/>
        <v>1000</v>
      </c>
      <c r="M13" s="2">
        <f t="shared" si="7"/>
        <v>0</v>
      </c>
      <c r="N13" s="3"/>
      <c r="O13" s="2">
        <f t="shared" si="5"/>
        <v>1000</v>
      </c>
      <c r="P13" s="2">
        <f t="shared" si="8"/>
        <v>0</v>
      </c>
      <c r="Q13" s="3">
        <f>'gantt chart '!R24</f>
        <v>5</v>
      </c>
      <c r="R13" s="16">
        <f>'cost chart'!P23</f>
        <v>1000</v>
      </c>
    </row>
    <row r="14" spans="1:18" ht="12.75">
      <c r="A14" s="1" t="s">
        <v>11</v>
      </c>
      <c r="B14" s="3" t="s">
        <v>10</v>
      </c>
      <c r="C14" s="2">
        <f t="shared" si="0"/>
        <v>9</v>
      </c>
      <c r="D14" s="3" t="s">
        <v>18</v>
      </c>
      <c r="E14" s="2">
        <f t="shared" si="1"/>
        <v>3</v>
      </c>
      <c r="F14" s="3"/>
      <c r="G14" s="2">
        <f t="shared" si="2"/>
        <v>0</v>
      </c>
      <c r="H14" s="3" t="s">
        <v>21</v>
      </c>
      <c r="I14" s="2">
        <f t="shared" si="3"/>
        <v>23</v>
      </c>
      <c r="J14" s="2">
        <f t="shared" si="6"/>
        <v>1</v>
      </c>
      <c r="K14" s="3"/>
      <c r="L14" s="2">
        <f t="shared" si="4"/>
        <v>1000</v>
      </c>
      <c r="M14" s="2">
        <f t="shared" si="7"/>
        <v>0</v>
      </c>
      <c r="N14" s="3"/>
      <c r="O14" s="2">
        <f t="shared" si="5"/>
        <v>1000</v>
      </c>
      <c r="P14" s="2">
        <f t="shared" si="8"/>
        <v>0</v>
      </c>
      <c r="Q14" s="3">
        <f>'gantt chart '!R26</f>
        <v>1</v>
      </c>
      <c r="R14" s="16">
        <f>'cost chart'!P25</f>
        <v>100</v>
      </c>
    </row>
    <row r="15" spans="1:18" ht="12.75">
      <c r="A15" s="1" t="s">
        <v>22</v>
      </c>
      <c r="B15" s="3" t="s">
        <v>12</v>
      </c>
      <c r="C15" s="2">
        <f t="shared" si="0"/>
        <v>1</v>
      </c>
      <c r="D15" s="3"/>
      <c r="E15" s="2">
        <f t="shared" si="1"/>
        <v>0</v>
      </c>
      <c r="F15" s="3"/>
      <c r="G15" s="2">
        <f t="shared" si="2"/>
        <v>0</v>
      </c>
      <c r="H15" s="3" t="s">
        <v>23</v>
      </c>
      <c r="I15" s="2">
        <f t="shared" si="3"/>
        <v>42</v>
      </c>
      <c r="J15" s="2">
        <f t="shared" si="6"/>
        <v>1</v>
      </c>
      <c r="K15" s="3"/>
      <c r="L15" s="2">
        <f t="shared" si="4"/>
        <v>1000</v>
      </c>
      <c r="M15" s="2">
        <f t="shared" si="7"/>
        <v>0</v>
      </c>
      <c r="N15" s="3"/>
      <c r="O15" s="2">
        <f t="shared" si="5"/>
        <v>1000</v>
      </c>
      <c r="P15" s="2">
        <f t="shared" si="8"/>
        <v>0</v>
      </c>
      <c r="Q15" s="3">
        <f>'gantt chart '!R28</f>
        <v>3</v>
      </c>
      <c r="R15" s="16">
        <f>'cost chart'!P27</f>
        <v>300</v>
      </c>
    </row>
    <row r="16" spans="1:18" ht="12.75">
      <c r="A16" s="1" t="s">
        <v>21</v>
      </c>
      <c r="B16" s="3" t="s">
        <v>20</v>
      </c>
      <c r="C16" s="2">
        <f t="shared" si="0"/>
        <v>8</v>
      </c>
      <c r="D16" s="3" t="s">
        <v>11</v>
      </c>
      <c r="E16" s="2">
        <f t="shared" si="1"/>
        <v>10</v>
      </c>
      <c r="F16" s="3"/>
      <c r="G16" s="2">
        <f t="shared" si="2"/>
        <v>0</v>
      </c>
      <c r="H16" s="3" t="s">
        <v>24</v>
      </c>
      <c r="I16" s="2">
        <f t="shared" si="3"/>
        <v>27</v>
      </c>
      <c r="J16" s="2">
        <f t="shared" si="6"/>
        <v>4</v>
      </c>
      <c r="K16" s="3"/>
      <c r="L16" s="2">
        <f t="shared" si="4"/>
        <v>1000</v>
      </c>
      <c r="M16" s="2">
        <f t="shared" si="7"/>
        <v>0</v>
      </c>
      <c r="N16" s="3"/>
      <c r="O16" s="2">
        <f t="shared" si="5"/>
        <v>1000</v>
      </c>
      <c r="P16" s="2">
        <f t="shared" si="8"/>
        <v>0</v>
      </c>
      <c r="Q16" s="3">
        <f>'gantt chart '!R30</f>
        <v>1</v>
      </c>
      <c r="R16" s="16">
        <f>'cost chart'!P29</f>
        <v>300</v>
      </c>
    </row>
    <row r="17" spans="1:18" ht="12.75">
      <c r="A17" s="1" t="s">
        <v>17</v>
      </c>
      <c r="B17" s="3" t="s">
        <v>16</v>
      </c>
      <c r="C17" s="2">
        <f t="shared" si="0"/>
        <v>8</v>
      </c>
      <c r="D17" s="3" t="s">
        <v>19</v>
      </c>
      <c r="E17" s="2">
        <f t="shared" si="1"/>
        <v>6</v>
      </c>
      <c r="F17" s="3"/>
      <c r="G17" s="2">
        <f t="shared" si="2"/>
        <v>0</v>
      </c>
      <c r="H17" s="3" t="s">
        <v>24</v>
      </c>
      <c r="I17" s="2">
        <f t="shared" si="3"/>
        <v>27</v>
      </c>
      <c r="J17" s="2">
        <f t="shared" si="6"/>
        <v>4</v>
      </c>
      <c r="K17" s="3"/>
      <c r="L17" s="2">
        <f t="shared" si="4"/>
        <v>1000</v>
      </c>
      <c r="M17" s="2">
        <f t="shared" si="7"/>
        <v>0</v>
      </c>
      <c r="N17" s="3"/>
      <c r="O17" s="2">
        <f t="shared" si="5"/>
        <v>1000</v>
      </c>
      <c r="P17" s="2">
        <f t="shared" si="8"/>
        <v>0</v>
      </c>
      <c r="Q17" s="3">
        <f>'gantt chart '!R32</f>
        <v>1</v>
      </c>
      <c r="R17" s="16">
        <f>'cost chart'!P31</f>
        <v>160</v>
      </c>
    </row>
    <row r="18" spans="1:18" ht="12.75">
      <c r="A18" s="1" t="s">
        <v>24</v>
      </c>
      <c r="B18" s="3" t="s">
        <v>21</v>
      </c>
      <c r="C18" s="2">
        <f t="shared" si="0"/>
        <v>11</v>
      </c>
      <c r="D18" s="3" t="s">
        <v>17</v>
      </c>
      <c r="E18" s="2">
        <f t="shared" si="1"/>
        <v>9</v>
      </c>
      <c r="F18" s="3"/>
      <c r="G18" s="2">
        <f t="shared" si="2"/>
        <v>0</v>
      </c>
      <c r="H18" s="3" t="s">
        <v>15</v>
      </c>
      <c r="I18" s="2">
        <f t="shared" si="3"/>
        <v>28</v>
      </c>
      <c r="J18" s="2">
        <f t="shared" si="6"/>
        <v>1</v>
      </c>
      <c r="K18" s="3"/>
      <c r="L18" s="2">
        <f t="shared" si="4"/>
        <v>1000</v>
      </c>
      <c r="M18" s="2">
        <f t="shared" si="7"/>
        <v>0</v>
      </c>
      <c r="N18" s="3"/>
      <c r="O18" s="2">
        <f t="shared" si="5"/>
        <v>1000</v>
      </c>
      <c r="P18" s="2">
        <f t="shared" si="8"/>
        <v>0</v>
      </c>
      <c r="Q18" s="3">
        <f>'gantt chart '!R34</f>
        <v>4</v>
      </c>
      <c r="R18" s="16">
        <f>'cost chart'!P33</f>
        <v>1400</v>
      </c>
    </row>
    <row r="19" spans="1:18" ht="12.75">
      <c r="A19" s="1" t="s">
        <v>9</v>
      </c>
      <c r="B19" s="3" t="s">
        <v>8</v>
      </c>
      <c r="C19" s="2">
        <f t="shared" si="0"/>
        <v>12</v>
      </c>
      <c r="D19" s="3"/>
      <c r="E19" s="2">
        <f t="shared" si="1"/>
        <v>0</v>
      </c>
      <c r="F19" s="3"/>
      <c r="G19" s="2">
        <f t="shared" si="2"/>
        <v>0</v>
      </c>
      <c r="H19" s="3" t="s">
        <v>25</v>
      </c>
      <c r="I19" s="2">
        <f t="shared" si="3"/>
        <v>32</v>
      </c>
      <c r="J19" s="2">
        <f t="shared" si="6"/>
        <v>4</v>
      </c>
      <c r="K19" s="3"/>
      <c r="L19" s="2">
        <f t="shared" si="4"/>
        <v>1000</v>
      </c>
      <c r="M19" s="2">
        <f t="shared" si="7"/>
        <v>0</v>
      </c>
      <c r="N19" s="3"/>
      <c r="O19" s="2">
        <f t="shared" si="5"/>
        <v>1000</v>
      </c>
      <c r="P19" s="2">
        <f t="shared" si="8"/>
        <v>0</v>
      </c>
      <c r="Q19" s="3">
        <f>'gantt chart '!R36</f>
        <v>1</v>
      </c>
      <c r="R19" s="16">
        <f>'cost chart'!P35</f>
        <v>140</v>
      </c>
    </row>
    <row r="20" spans="1:18" ht="12.75">
      <c r="A20" s="1" t="s">
        <v>15</v>
      </c>
      <c r="B20" s="3" t="s">
        <v>14</v>
      </c>
      <c r="C20" s="2">
        <f t="shared" si="0"/>
        <v>6</v>
      </c>
      <c r="D20" s="3" t="s">
        <v>24</v>
      </c>
      <c r="E20" s="2">
        <f t="shared" si="1"/>
        <v>15</v>
      </c>
      <c r="F20" s="3"/>
      <c r="G20" s="2">
        <f t="shared" si="2"/>
        <v>0</v>
      </c>
      <c r="H20" s="3" t="s">
        <v>25</v>
      </c>
      <c r="I20" s="2">
        <f t="shared" si="3"/>
        <v>32</v>
      </c>
      <c r="J20" s="2">
        <f t="shared" si="6"/>
        <v>4</v>
      </c>
      <c r="K20" s="3"/>
      <c r="L20" s="2">
        <f t="shared" si="4"/>
        <v>1000</v>
      </c>
      <c r="M20" s="2">
        <f t="shared" si="7"/>
        <v>0</v>
      </c>
      <c r="N20" s="3"/>
      <c r="O20" s="2">
        <f t="shared" si="5"/>
        <v>1000</v>
      </c>
      <c r="P20" s="2">
        <f t="shared" si="8"/>
        <v>0</v>
      </c>
      <c r="Q20" s="3">
        <f>'gantt chart '!R38</f>
        <v>1</v>
      </c>
      <c r="R20" s="16">
        <f>'cost chart'!P37</f>
        <v>120</v>
      </c>
    </row>
    <row r="21" spans="1:18" ht="12.75">
      <c r="A21" s="1" t="s">
        <v>25</v>
      </c>
      <c r="B21" s="3" t="s">
        <v>9</v>
      </c>
      <c r="C21" s="2">
        <f t="shared" si="0"/>
        <v>13</v>
      </c>
      <c r="D21" s="3" t="s">
        <v>15</v>
      </c>
      <c r="E21" s="2">
        <f t="shared" si="1"/>
        <v>16</v>
      </c>
      <c r="F21" s="3"/>
      <c r="G21" s="2">
        <f t="shared" si="2"/>
        <v>0</v>
      </c>
      <c r="H21" s="3" t="s">
        <v>23</v>
      </c>
      <c r="I21" s="2">
        <f t="shared" si="3"/>
        <v>42</v>
      </c>
      <c r="J21" s="2">
        <f t="shared" si="6"/>
        <v>1</v>
      </c>
      <c r="K21" s="3" t="s">
        <v>7</v>
      </c>
      <c r="L21" s="2">
        <f t="shared" si="4"/>
        <v>42</v>
      </c>
      <c r="M21" s="2">
        <f t="shared" si="7"/>
        <v>10</v>
      </c>
      <c r="N21" s="3"/>
      <c r="O21" s="2">
        <f t="shared" si="5"/>
        <v>1000</v>
      </c>
      <c r="P21" s="2">
        <f t="shared" si="8"/>
        <v>0</v>
      </c>
      <c r="Q21" s="3">
        <f>'gantt chart '!R40</f>
        <v>4</v>
      </c>
      <c r="R21" s="16">
        <f>'cost chart'!P39</f>
        <v>3400</v>
      </c>
    </row>
    <row r="22" spans="1:18" ht="12.75">
      <c r="A22" s="1" t="s">
        <v>7</v>
      </c>
      <c r="B22" s="3" t="s">
        <v>6</v>
      </c>
      <c r="C22" s="2">
        <f t="shared" si="0"/>
        <v>32</v>
      </c>
      <c r="D22" s="3" t="s">
        <v>25</v>
      </c>
      <c r="E22" s="2">
        <f t="shared" si="1"/>
        <v>20</v>
      </c>
      <c r="F22" s="3"/>
      <c r="G22" s="2">
        <f t="shared" si="2"/>
        <v>0</v>
      </c>
      <c r="H22" s="3" t="s">
        <v>26</v>
      </c>
      <c r="I22" s="2">
        <f t="shared" si="3"/>
        <v>44</v>
      </c>
      <c r="J22" s="2">
        <f t="shared" si="6"/>
        <v>2</v>
      </c>
      <c r="K22" s="3"/>
      <c r="L22" s="2">
        <f t="shared" si="4"/>
        <v>1000</v>
      </c>
      <c r="M22" s="2">
        <f t="shared" si="7"/>
        <v>0</v>
      </c>
      <c r="N22" s="3"/>
      <c r="O22" s="2">
        <f t="shared" si="5"/>
        <v>1000</v>
      </c>
      <c r="P22" s="2">
        <f t="shared" si="8"/>
        <v>0</v>
      </c>
      <c r="Q22" s="3">
        <f>'gantt chart '!R42</f>
        <v>10</v>
      </c>
      <c r="R22" s="16">
        <f>'cost chart'!P41</f>
        <v>2400</v>
      </c>
    </row>
    <row r="23" spans="1:18" ht="12.75">
      <c r="A23" s="1" t="s">
        <v>23</v>
      </c>
      <c r="B23" s="3" t="s">
        <v>22</v>
      </c>
      <c r="C23" s="2">
        <f t="shared" si="0"/>
        <v>4</v>
      </c>
      <c r="D23" s="3" t="s">
        <v>25</v>
      </c>
      <c r="E23" s="2">
        <f t="shared" si="1"/>
        <v>20</v>
      </c>
      <c r="F23" s="3"/>
      <c r="G23" s="2">
        <f t="shared" si="2"/>
        <v>0</v>
      </c>
      <c r="H23" s="3" t="s">
        <v>26</v>
      </c>
      <c r="I23" s="2">
        <f t="shared" si="3"/>
        <v>44</v>
      </c>
      <c r="J23" s="2">
        <f t="shared" si="6"/>
        <v>2</v>
      </c>
      <c r="K23" s="3"/>
      <c r="L23" s="2">
        <f t="shared" si="4"/>
        <v>1000</v>
      </c>
      <c r="M23" s="2">
        <f t="shared" si="7"/>
        <v>0</v>
      </c>
      <c r="N23" s="3"/>
      <c r="O23" s="2">
        <f t="shared" si="5"/>
        <v>1000</v>
      </c>
      <c r="P23" s="2">
        <f t="shared" si="8"/>
        <v>0</v>
      </c>
      <c r="Q23" s="3">
        <f>'gantt chart '!R44</f>
        <v>1</v>
      </c>
      <c r="R23" s="16">
        <f>'cost chart'!P43</f>
        <v>100</v>
      </c>
    </row>
    <row r="24" spans="1:18" ht="12.75">
      <c r="A24" s="1" t="s">
        <v>26</v>
      </c>
      <c r="B24" s="3" t="s">
        <v>7</v>
      </c>
      <c r="C24" s="2">
        <f t="shared" si="0"/>
        <v>42</v>
      </c>
      <c r="D24" s="3" t="s">
        <v>23</v>
      </c>
      <c r="E24" s="2">
        <f t="shared" si="1"/>
        <v>21</v>
      </c>
      <c r="F24" s="3"/>
      <c r="G24" s="2">
        <f t="shared" si="2"/>
        <v>0</v>
      </c>
      <c r="H24" s="3"/>
      <c r="I24" s="2">
        <f t="shared" si="3"/>
        <v>1000</v>
      </c>
      <c r="J24" s="2">
        <f t="shared" si="6"/>
        <v>0</v>
      </c>
      <c r="K24" s="3"/>
      <c r="L24" s="2">
        <f t="shared" si="4"/>
        <v>1000</v>
      </c>
      <c r="M24" s="2">
        <f t="shared" si="7"/>
        <v>0</v>
      </c>
      <c r="N24" s="3"/>
      <c r="O24" s="2">
        <f t="shared" si="5"/>
        <v>1000</v>
      </c>
      <c r="P24" s="2">
        <f t="shared" si="8"/>
        <v>0</v>
      </c>
      <c r="Q24" s="3">
        <f>'gantt chart '!R46</f>
        <v>2</v>
      </c>
      <c r="R24" s="16">
        <f>'cost chart'!P45</f>
        <v>1000</v>
      </c>
    </row>
    <row r="25" spans="10:17" ht="12.75">
      <c r="J25" s="2">
        <f t="shared" si="6"/>
        <v>0</v>
      </c>
      <c r="M25" s="2">
        <f t="shared" si="7"/>
        <v>0</v>
      </c>
      <c r="P25" t="s">
        <v>51</v>
      </c>
      <c r="Q25">
        <f>SUM(Q3:Q24)</f>
        <v>99</v>
      </c>
    </row>
    <row r="26" spans="3:18" ht="12.75">
      <c r="C26" s="2" t="s">
        <v>33</v>
      </c>
      <c r="D26" s="2" t="s">
        <v>34</v>
      </c>
      <c r="F26" s="1" t="s">
        <v>42</v>
      </c>
      <c r="G26" s="1" t="s">
        <v>43</v>
      </c>
      <c r="I26" s="1" t="s">
        <v>44</v>
      </c>
      <c r="J26" s="1" t="s">
        <v>45</v>
      </c>
      <c r="K26" s="1" t="s">
        <v>46</v>
      </c>
      <c r="Q26" s="5" t="s">
        <v>48</v>
      </c>
      <c r="R26" s="7">
        <f>'cost chart'!P47</f>
        <v>13840</v>
      </c>
    </row>
    <row r="27" spans="3:11" ht="12.75">
      <c r="C27" s="4">
        <f aca="true" t="shared" si="9" ref="C27:C48">MAX(C3,E3,G3)+Q3</f>
        <v>2</v>
      </c>
      <c r="D27" s="4">
        <f aca="true" t="shared" si="10" ref="D27:D48">IF(H3="",MAX($C$27:$C$48),MIN(I3-J3,L3-M3,O3-P3))</f>
        <v>2</v>
      </c>
      <c r="F27" s="4">
        <f>C27-Q3</f>
        <v>0</v>
      </c>
      <c r="G27" s="4">
        <f>D27-Q3</f>
        <v>0</v>
      </c>
      <c r="I27">
        <f>D27-C27</f>
        <v>0</v>
      </c>
      <c r="J27" s="1" t="str">
        <f>IF(I27=0,A3,"")</f>
        <v>A</v>
      </c>
      <c r="K27">
        <f>IF(I27=0,Q3,"")</f>
        <v>2</v>
      </c>
    </row>
    <row r="28" spans="3:11" ht="12.75">
      <c r="C28" s="4">
        <f t="shared" si="9"/>
        <v>32</v>
      </c>
      <c r="D28" s="4">
        <f t="shared" si="10"/>
        <v>32</v>
      </c>
      <c r="F28" s="4">
        <f aca="true" t="shared" si="11" ref="F28:F48">C28-Q4</f>
        <v>2</v>
      </c>
      <c r="G28" s="4">
        <f aca="true" t="shared" si="12" ref="G28:G48">D28-Q4</f>
        <v>2</v>
      </c>
      <c r="I28">
        <f aca="true" t="shared" si="13" ref="I28:I48">D28-C28</f>
        <v>0</v>
      </c>
      <c r="J28" s="1" t="str">
        <f aca="true" t="shared" si="14" ref="J28:J48">IF(I28=0,A4,"")</f>
        <v>B</v>
      </c>
      <c r="K28">
        <f aca="true" t="shared" si="15" ref="K28:K48">IF(I28=0,Q4,"")</f>
        <v>30</v>
      </c>
    </row>
    <row r="29" spans="3:11" ht="12.75">
      <c r="C29" s="4">
        <f t="shared" si="9"/>
        <v>12</v>
      </c>
      <c r="D29" s="4">
        <f t="shared" si="10"/>
        <v>27</v>
      </c>
      <c r="F29" s="4">
        <f t="shared" si="11"/>
        <v>2</v>
      </c>
      <c r="G29" s="4">
        <f t="shared" si="12"/>
        <v>17</v>
      </c>
      <c r="I29">
        <f t="shared" si="13"/>
        <v>15</v>
      </c>
      <c r="J29" s="1">
        <f t="shared" si="14"/>
      </c>
      <c r="K29">
        <f t="shared" si="15"/>
      </c>
    </row>
    <row r="30" spans="3:11" ht="12.75">
      <c r="C30" s="4">
        <f t="shared" si="9"/>
        <v>9</v>
      </c>
      <c r="D30" s="4">
        <f t="shared" si="10"/>
        <v>21</v>
      </c>
      <c r="F30" s="4">
        <f t="shared" si="11"/>
        <v>2</v>
      </c>
      <c r="G30" s="4">
        <f t="shared" si="12"/>
        <v>14</v>
      </c>
      <c r="I30">
        <f t="shared" si="13"/>
        <v>12</v>
      </c>
      <c r="J30" s="1">
        <f t="shared" si="14"/>
      </c>
      <c r="K30">
        <f t="shared" si="15"/>
      </c>
    </row>
    <row r="31" spans="3:11" ht="12.75">
      <c r="C31" s="4">
        <f t="shared" si="9"/>
        <v>1</v>
      </c>
      <c r="D31" s="4">
        <f t="shared" si="10"/>
        <v>15</v>
      </c>
      <c r="F31" s="4">
        <f t="shared" si="11"/>
        <v>0</v>
      </c>
      <c r="G31" s="4">
        <f t="shared" si="12"/>
        <v>14</v>
      </c>
      <c r="I31">
        <f t="shared" si="13"/>
        <v>14</v>
      </c>
      <c r="J31" s="1">
        <f t="shared" si="14"/>
      </c>
      <c r="K31">
        <f t="shared" si="15"/>
      </c>
    </row>
    <row r="32" spans="3:11" ht="12.75">
      <c r="C32" s="4">
        <f t="shared" si="9"/>
        <v>2</v>
      </c>
      <c r="D32" s="4">
        <f t="shared" si="10"/>
        <v>16</v>
      </c>
      <c r="F32" s="4">
        <f t="shared" si="11"/>
        <v>1</v>
      </c>
      <c r="G32" s="4">
        <f t="shared" si="12"/>
        <v>15</v>
      </c>
      <c r="I32">
        <f t="shared" si="13"/>
        <v>14</v>
      </c>
      <c r="J32" s="1">
        <f t="shared" si="14"/>
      </c>
      <c r="K32">
        <f t="shared" si="15"/>
      </c>
    </row>
    <row r="33" spans="3:16" ht="12.75">
      <c r="C33" s="4">
        <f t="shared" si="9"/>
        <v>6</v>
      </c>
      <c r="D33" s="4">
        <f t="shared" si="10"/>
        <v>27</v>
      </c>
      <c r="F33" s="4">
        <f t="shared" si="11"/>
        <v>2</v>
      </c>
      <c r="G33" s="4">
        <f t="shared" si="12"/>
        <v>23</v>
      </c>
      <c r="I33">
        <f t="shared" si="13"/>
        <v>21</v>
      </c>
      <c r="J33" s="1">
        <f t="shared" si="14"/>
      </c>
      <c r="K33">
        <f t="shared" si="15"/>
      </c>
      <c r="P33" t="s">
        <v>52</v>
      </c>
    </row>
    <row r="34" spans="3:11" ht="12.75">
      <c r="C34" s="4">
        <f t="shared" si="9"/>
        <v>8</v>
      </c>
      <c r="D34" s="4">
        <f t="shared" si="10"/>
        <v>22</v>
      </c>
      <c r="F34" s="4">
        <f t="shared" si="11"/>
        <v>2</v>
      </c>
      <c r="G34" s="4">
        <f t="shared" si="12"/>
        <v>16</v>
      </c>
      <c r="I34">
        <f t="shared" si="13"/>
        <v>14</v>
      </c>
      <c r="J34" s="1">
        <f t="shared" si="14"/>
      </c>
      <c r="K34">
        <f t="shared" si="15"/>
      </c>
    </row>
    <row r="35" spans="3:11" ht="12.75">
      <c r="C35" s="4">
        <f t="shared" si="9"/>
        <v>3</v>
      </c>
      <c r="D35" s="4">
        <f t="shared" si="10"/>
        <v>17</v>
      </c>
      <c r="F35" s="4">
        <f t="shared" si="11"/>
        <v>2</v>
      </c>
      <c r="G35" s="4">
        <f t="shared" si="12"/>
        <v>16</v>
      </c>
      <c r="I35">
        <f t="shared" si="13"/>
        <v>14</v>
      </c>
      <c r="J35" s="1">
        <f t="shared" si="14"/>
      </c>
      <c r="K35">
        <f t="shared" si="15"/>
      </c>
    </row>
    <row r="36" spans="3:11" ht="12.75">
      <c r="C36" s="4">
        <f t="shared" si="9"/>
        <v>6</v>
      </c>
      <c r="D36" s="4">
        <f t="shared" si="10"/>
        <v>22</v>
      </c>
      <c r="F36" s="4">
        <f t="shared" si="11"/>
        <v>3</v>
      </c>
      <c r="G36" s="4">
        <f t="shared" si="12"/>
        <v>19</v>
      </c>
      <c r="I36">
        <f t="shared" si="13"/>
        <v>16</v>
      </c>
      <c r="J36" s="1">
        <f t="shared" si="14"/>
      </c>
      <c r="K36">
        <f t="shared" si="15"/>
      </c>
    </row>
    <row r="37" spans="3:11" ht="12.75">
      <c r="C37" s="4">
        <f t="shared" si="9"/>
        <v>8</v>
      </c>
      <c r="D37" s="4">
        <f t="shared" si="10"/>
        <v>22</v>
      </c>
      <c r="F37" s="4">
        <f t="shared" si="11"/>
        <v>3</v>
      </c>
      <c r="G37" s="4">
        <f t="shared" si="12"/>
        <v>17</v>
      </c>
      <c r="I37">
        <f t="shared" si="13"/>
        <v>14</v>
      </c>
      <c r="J37" s="1">
        <f t="shared" si="14"/>
      </c>
      <c r="K37">
        <f t="shared" si="15"/>
      </c>
    </row>
    <row r="38" spans="3:11" ht="12.75">
      <c r="C38" s="4">
        <f t="shared" si="9"/>
        <v>10</v>
      </c>
      <c r="D38" s="4">
        <f t="shared" si="10"/>
        <v>22</v>
      </c>
      <c r="F38" s="4">
        <f t="shared" si="11"/>
        <v>9</v>
      </c>
      <c r="G38" s="4">
        <f t="shared" si="12"/>
        <v>21</v>
      </c>
      <c r="I38">
        <f t="shared" si="13"/>
        <v>12</v>
      </c>
      <c r="J38" s="1">
        <f t="shared" si="14"/>
      </c>
      <c r="K38">
        <f t="shared" si="15"/>
      </c>
    </row>
    <row r="39" spans="3:11" ht="12.75">
      <c r="C39" s="4">
        <f t="shared" si="9"/>
        <v>4</v>
      </c>
      <c r="D39" s="4">
        <f t="shared" si="10"/>
        <v>41</v>
      </c>
      <c r="F39" s="4">
        <f t="shared" si="11"/>
        <v>1</v>
      </c>
      <c r="G39" s="4">
        <f t="shared" si="12"/>
        <v>38</v>
      </c>
      <c r="I39">
        <f t="shared" si="13"/>
        <v>37</v>
      </c>
      <c r="J39" s="1">
        <f t="shared" si="14"/>
      </c>
      <c r="K39">
        <f t="shared" si="15"/>
      </c>
    </row>
    <row r="40" spans="3:11" ht="12.75">
      <c r="C40" s="4">
        <f t="shared" si="9"/>
        <v>11</v>
      </c>
      <c r="D40" s="4">
        <f t="shared" si="10"/>
        <v>23</v>
      </c>
      <c r="F40" s="4">
        <f t="shared" si="11"/>
        <v>10</v>
      </c>
      <c r="G40" s="4">
        <f t="shared" si="12"/>
        <v>22</v>
      </c>
      <c r="I40">
        <f t="shared" si="13"/>
        <v>12</v>
      </c>
      <c r="J40" s="1">
        <f t="shared" si="14"/>
      </c>
      <c r="K40">
        <f t="shared" si="15"/>
      </c>
    </row>
    <row r="41" spans="3:11" ht="12.75">
      <c r="C41" s="4">
        <f t="shared" si="9"/>
        <v>9</v>
      </c>
      <c r="D41" s="4">
        <f t="shared" si="10"/>
        <v>23</v>
      </c>
      <c r="F41" s="4">
        <f t="shared" si="11"/>
        <v>8</v>
      </c>
      <c r="G41" s="4">
        <f t="shared" si="12"/>
        <v>22</v>
      </c>
      <c r="I41">
        <f t="shared" si="13"/>
        <v>14</v>
      </c>
      <c r="J41" s="1">
        <f t="shared" si="14"/>
      </c>
      <c r="K41">
        <f t="shared" si="15"/>
      </c>
    </row>
    <row r="42" spans="3:11" ht="12.75">
      <c r="C42" s="4">
        <f t="shared" si="9"/>
        <v>15</v>
      </c>
      <c r="D42" s="4">
        <f t="shared" si="10"/>
        <v>27</v>
      </c>
      <c r="F42" s="4">
        <f t="shared" si="11"/>
        <v>11</v>
      </c>
      <c r="G42" s="4">
        <f t="shared" si="12"/>
        <v>23</v>
      </c>
      <c r="I42">
        <f t="shared" si="13"/>
        <v>12</v>
      </c>
      <c r="J42" s="1">
        <f t="shared" si="14"/>
      </c>
      <c r="K42">
        <f t="shared" si="15"/>
      </c>
    </row>
    <row r="43" spans="3:11" ht="12.75">
      <c r="C43" s="4">
        <f t="shared" si="9"/>
        <v>13</v>
      </c>
      <c r="D43" s="4">
        <f t="shared" si="10"/>
        <v>28</v>
      </c>
      <c r="F43" s="4">
        <f t="shared" si="11"/>
        <v>12</v>
      </c>
      <c r="G43" s="4">
        <f t="shared" si="12"/>
        <v>27</v>
      </c>
      <c r="I43">
        <f t="shared" si="13"/>
        <v>15</v>
      </c>
      <c r="J43" s="1">
        <f t="shared" si="14"/>
      </c>
      <c r="K43">
        <f t="shared" si="15"/>
      </c>
    </row>
    <row r="44" spans="3:11" ht="12.75">
      <c r="C44" s="4">
        <f t="shared" si="9"/>
        <v>16</v>
      </c>
      <c r="D44" s="4">
        <f t="shared" si="10"/>
        <v>28</v>
      </c>
      <c r="F44" s="4">
        <f t="shared" si="11"/>
        <v>15</v>
      </c>
      <c r="G44" s="4">
        <f t="shared" si="12"/>
        <v>27</v>
      </c>
      <c r="I44">
        <f t="shared" si="13"/>
        <v>12</v>
      </c>
      <c r="J44" s="1">
        <f t="shared" si="14"/>
      </c>
      <c r="K44">
        <f t="shared" si="15"/>
      </c>
    </row>
    <row r="45" spans="3:11" ht="12.75">
      <c r="C45" s="4">
        <f t="shared" si="9"/>
        <v>20</v>
      </c>
      <c r="D45" s="4">
        <f t="shared" si="10"/>
        <v>32</v>
      </c>
      <c r="F45" s="4">
        <f t="shared" si="11"/>
        <v>16</v>
      </c>
      <c r="G45" s="4">
        <f t="shared" si="12"/>
        <v>28</v>
      </c>
      <c r="I45">
        <f t="shared" si="13"/>
        <v>12</v>
      </c>
      <c r="J45" s="1">
        <f t="shared" si="14"/>
      </c>
      <c r="K45">
        <f t="shared" si="15"/>
      </c>
    </row>
    <row r="46" spans="3:11" ht="12.75">
      <c r="C46" s="4">
        <f t="shared" si="9"/>
        <v>42</v>
      </c>
      <c r="D46" s="4">
        <f t="shared" si="10"/>
        <v>42</v>
      </c>
      <c r="F46" s="4">
        <f t="shared" si="11"/>
        <v>32</v>
      </c>
      <c r="G46" s="4">
        <f t="shared" si="12"/>
        <v>32</v>
      </c>
      <c r="I46">
        <f t="shared" si="13"/>
        <v>0</v>
      </c>
      <c r="J46" s="1" t="str">
        <f t="shared" si="14"/>
        <v>T</v>
      </c>
      <c r="K46">
        <f t="shared" si="15"/>
        <v>10</v>
      </c>
    </row>
    <row r="47" spans="3:11" ht="12.75">
      <c r="C47" s="4">
        <f t="shared" si="9"/>
        <v>21</v>
      </c>
      <c r="D47" s="4">
        <f t="shared" si="10"/>
        <v>42</v>
      </c>
      <c r="F47" s="4">
        <f t="shared" si="11"/>
        <v>20</v>
      </c>
      <c r="G47" s="4">
        <f t="shared" si="12"/>
        <v>41</v>
      </c>
      <c r="I47">
        <f t="shared" si="13"/>
        <v>21</v>
      </c>
      <c r="J47" s="1">
        <f t="shared" si="14"/>
      </c>
      <c r="K47">
        <f t="shared" si="15"/>
      </c>
    </row>
    <row r="48" spans="3:11" ht="12.75">
      <c r="C48" s="4">
        <f t="shared" si="9"/>
        <v>44</v>
      </c>
      <c r="D48" s="4">
        <f t="shared" si="10"/>
        <v>44</v>
      </c>
      <c r="F48" s="4">
        <f t="shared" si="11"/>
        <v>42</v>
      </c>
      <c r="G48" s="4">
        <f t="shared" si="12"/>
        <v>42</v>
      </c>
      <c r="I48">
        <f t="shared" si="13"/>
        <v>0</v>
      </c>
      <c r="J48" s="1" t="str">
        <f t="shared" si="14"/>
        <v>V</v>
      </c>
      <c r="K48">
        <f t="shared" si="15"/>
        <v>2</v>
      </c>
    </row>
    <row r="49" spans="9:11" ht="12.75">
      <c r="I49" s="24" t="s">
        <v>47</v>
      </c>
      <c r="J49" s="24"/>
      <c r="K49" s="6">
        <f>SUM(K27:K48)</f>
        <v>44</v>
      </c>
    </row>
  </sheetData>
  <mergeCells count="3">
    <mergeCell ref="B1:G1"/>
    <mergeCell ref="H1:O1"/>
    <mergeCell ref="I49:J4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Q2:R46"/>
  <sheetViews>
    <sheetView showGridLines="0" workbookViewId="0" topLeftCell="A1">
      <selection activeCell="M45" sqref="M45"/>
    </sheetView>
  </sheetViews>
  <sheetFormatPr defaultColWidth="9.140625" defaultRowHeight="12.75"/>
  <cols>
    <col min="1" max="16384" width="9.140625" style="12" customWidth="1"/>
  </cols>
  <sheetData>
    <row r="2" spans="17:18" ht="12.75">
      <c r="Q2" s="11" t="s">
        <v>0</v>
      </c>
      <c r="R2" s="11" t="s">
        <v>53</v>
      </c>
    </row>
    <row r="4" spans="17:18" ht="12.75">
      <c r="Q4" s="13" t="s">
        <v>5</v>
      </c>
      <c r="R4" s="13">
        <v>2</v>
      </c>
    </row>
    <row r="5" spans="17:18" ht="12.75">
      <c r="Q5" s="13"/>
      <c r="R5" s="13"/>
    </row>
    <row r="6" spans="17:18" ht="12.75">
      <c r="Q6" s="13" t="s">
        <v>6</v>
      </c>
      <c r="R6" s="13">
        <v>30</v>
      </c>
    </row>
    <row r="7" spans="17:18" ht="12.75">
      <c r="Q7" s="13"/>
      <c r="R7" s="13"/>
    </row>
    <row r="8" spans="17:18" ht="12.75">
      <c r="Q8" s="13" t="s">
        <v>8</v>
      </c>
      <c r="R8" s="13">
        <v>10</v>
      </c>
    </row>
    <row r="9" spans="17:18" ht="12.75">
      <c r="Q9" s="13"/>
      <c r="R9" s="13"/>
    </row>
    <row r="10" spans="17:18" ht="12.75">
      <c r="Q10" s="13" t="s">
        <v>10</v>
      </c>
      <c r="R10" s="13">
        <v>7</v>
      </c>
    </row>
    <row r="11" spans="17:18" ht="12.75">
      <c r="Q11" s="13"/>
      <c r="R11" s="13"/>
    </row>
    <row r="12" spans="17:18" ht="12.75">
      <c r="Q12" s="13" t="s">
        <v>12</v>
      </c>
      <c r="R12" s="13">
        <v>1</v>
      </c>
    </row>
    <row r="13" spans="17:18" ht="12.75">
      <c r="Q13" s="13"/>
      <c r="R13" s="13"/>
    </row>
    <row r="14" spans="17:18" ht="12.75">
      <c r="Q14" s="13" t="s">
        <v>13</v>
      </c>
      <c r="R14" s="13">
        <v>1</v>
      </c>
    </row>
    <row r="15" spans="17:18" ht="12.75">
      <c r="Q15" s="13"/>
      <c r="R15" s="13"/>
    </row>
    <row r="16" spans="17:18" ht="12.75">
      <c r="Q16" s="13" t="s">
        <v>14</v>
      </c>
      <c r="R16" s="13">
        <v>4</v>
      </c>
    </row>
    <row r="17" spans="17:18" ht="12.75">
      <c r="Q17" s="13"/>
      <c r="R17" s="13"/>
    </row>
    <row r="18" spans="17:18" ht="12.75">
      <c r="Q18" s="13" t="s">
        <v>16</v>
      </c>
      <c r="R18" s="13">
        <v>6</v>
      </c>
    </row>
    <row r="19" spans="17:18" ht="12.75">
      <c r="Q19" s="13"/>
      <c r="R19" s="13"/>
    </row>
    <row r="20" spans="17:18" ht="12.75">
      <c r="Q20" s="13" t="s">
        <v>18</v>
      </c>
      <c r="R20" s="13">
        <v>1</v>
      </c>
    </row>
    <row r="21" spans="17:18" ht="12.75">
      <c r="Q21" s="13"/>
      <c r="R21" s="13"/>
    </row>
    <row r="22" spans="17:18" ht="12.75">
      <c r="Q22" s="13" t="s">
        <v>19</v>
      </c>
      <c r="R22" s="13">
        <v>3</v>
      </c>
    </row>
    <row r="23" spans="17:18" ht="12.75">
      <c r="Q23" s="13"/>
      <c r="R23" s="13"/>
    </row>
    <row r="24" spans="17:18" ht="12.75">
      <c r="Q24" s="13" t="s">
        <v>20</v>
      </c>
      <c r="R24" s="13">
        <v>5</v>
      </c>
    </row>
    <row r="25" spans="17:18" ht="12.75">
      <c r="Q25" s="13"/>
      <c r="R25" s="13"/>
    </row>
    <row r="26" spans="17:18" ht="12.75">
      <c r="Q26" s="13" t="s">
        <v>11</v>
      </c>
      <c r="R26" s="13">
        <v>1</v>
      </c>
    </row>
    <row r="27" spans="17:18" ht="12.75">
      <c r="Q27" s="13"/>
      <c r="R27" s="13"/>
    </row>
    <row r="28" spans="17:18" ht="12.75">
      <c r="Q28" s="13" t="s">
        <v>22</v>
      </c>
      <c r="R28" s="13">
        <v>3</v>
      </c>
    </row>
    <row r="29" spans="17:18" ht="12.75">
      <c r="Q29" s="13"/>
      <c r="R29" s="13"/>
    </row>
    <row r="30" spans="17:18" ht="12.75">
      <c r="Q30" s="13" t="s">
        <v>21</v>
      </c>
      <c r="R30" s="13">
        <v>1</v>
      </c>
    </row>
    <row r="31" spans="17:18" ht="12.75">
      <c r="Q31" s="13"/>
      <c r="R31" s="13"/>
    </row>
    <row r="32" spans="17:18" ht="12.75">
      <c r="Q32" s="13" t="s">
        <v>17</v>
      </c>
      <c r="R32" s="13">
        <v>1</v>
      </c>
    </row>
    <row r="33" spans="17:18" ht="12.75">
      <c r="Q33" s="13"/>
      <c r="R33" s="13"/>
    </row>
    <row r="34" spans="17:18" ht="12.75">
      <c r="Q34" s="13" t="s">
        <v>24</v>
      </c>
      <c r="R34" s="13">
        <v>4</v>
      </c>
    </row>
    <row r="35" spans="17:18" ht="12.75">
      <c r="Q35" s="13"/>
      <c r="R35" s="13"/>
    </row>
    <row r="36" spans="17:18" ht="12.75">
      <c r="Q36" s="13" t="s">
        <v>9</v>
      </c>
      <c r="R36" s="13">
        <v>1</v>
      </c>
    </row>
    <row r="37" spans="17:18" ht="12.75">
      <c r="Q37" s="13"/>
      <c r="R37" s="13"/>
    </row>
    <row r="38" spans="17:18" ht="12.75">
      <c r="Q38" s="13" t="s">
        <v>15</v>
      </c>
      <c r="R38" s="13">
        <v>1</v>
      </c>
    </row>
    <row r="39" spans="17:18" ht="12.75">
      <c r="Q39" s="13"/>
      <c r="R39" s="13"/>
    </row>
    <row r="40" spans="17:18" ht="12.75">
      <c r="Q40" s="13" t="s">
        <v>25</v>
      </c>
      <c r="R40" s="13">
        <v>4</v>
      </c>
    </row>
    <row r="41" spans="17:18" ht="12.75">
      <c r="Q41" s="13"/>
      <c r="R41" s="13"/>
    </row>
    <row r="42" spans="17:18" ht="12.75">
      <c r="Q42" s="13" t="s">
        <v>7</v>
      </c>
      <c r="R42" s="13">
        <v>10</v>
      </c>
    </row>
    <row r="43" spans="17:18" ht="12.75">
      <c r="Q43" s="13"/>
      <c r="R43" s="13"/>
    </row>
    <row r="44" spans="17:18" ht="12.75">
      <c r="Q44" s="13" t="s">
        <v>23</v>
      </c>
      <c r="R44" s="13">
        <v>1</v>
      </c>
    </row>
    <row r="46" spans="17:18" ht="12.75">
      <c r="Q46" s="13" t="s">
        <v>26</v>
      </c>
      <c r="R46" s="13">
        <v>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J1:P49"/>
  <sheetViews>
    <sheetView workbookViewId="0" topLeftCell="A1">
      <selection activeCell="G46" sqref="G46"/>
    </sheetView>
  </sheetViews>
  <sheetFormatPr defaultColWidth="9.140625" defaultRowHeight="12.75"/>
  <cols>
    <col min="16" max="16" width="11.28125" style="0" bestFit="1" customWidth="1"/>
  </cols>
  <sheetData>
    <row r="1" spans="15:16" ht="12.75">
      <c r="O1" s="11" t="s">
        <v>0</v>
      </c>
      <c r="P1" s="11" t="s">
        <v>4</v>
      </c>
    </row>
    <row r="2" spans="15:16" ht="12.75">
      <c r="O2" s="12"/>
      <c r="P2" s="14"/>
    </row>
    <row r="3" spans="13:16" ht="12.75">
      <c r="M3" s="2"/>
      <c r="O3" s="13" t="s">
        <v>5</v>
      </c>
      <c r="P3" s="15">
        <v>200</v>
      </c>
    </row>
    <row r="4" spans="13:16" ht="12.75">
      <c r="M4" s="2"/>
      <c r="O4" s="13"/>
      <c r="P4" s="15"/>
    </row>
    <row r="5" spans="13:16" ht="12.75">
      <c r="M5" s="2"/>
      <c r="O5" s="13" t="s">
        <v>6</v>
      </c>
      <c r="P5" s="15">
        <v>500</v>
      </c>
    </row>
    <row r="6" spans="13:16" ht="12.75">
      <c r="M6" s="2"/>
      <c r="O6" s="13"/>
      <c r="P6" s="15"/>
    </row>
    <row r="7" spans="13:16" ht="12.75">
      <c r="M7" s="2"/>
      <c r="O7" s="13" t="s">
        <v>8</v>
      </c>
      <c r="P7" s="15">
        <v>260</v>
      </c>
    </row>
    <row r="8" spans="13:16" ht="12.75">
      <c r="M8" s="2"/>
      <c r="O8" s="13"/>
      <c r="P8" s="15"/>
    </row>
    <row r="9" spans="13:16" ht="12.75">
      <c r="M9" s="2"/>
      <c r="O9" s="13" t="s">
        <v>10</v>
      </c>
      <c r="P9" s="15">
        <v>360</v>
      </c>
    </row>
    <row r="10" spans="13:16" ht="12.75">
      <c r="M10" s="2"/>
      <c r="O10" s="13"/>
      <c r="P10" s="15"/>
    </row>
    <row r="11" spans="13:16" ht="12.75">
      <c r="M11" s="2"/>
      <c r="O11" s="13" t="s">
        <v>12</v>
      </c>
      <c r="P11" s="15">
        <v>100</v>
      </c>
    </row>
    <row r="12" spans="13:16" ht="12.75">
      <c r="M12" s="2"/>
      <c r="O12" s="13"/>
      <c r="P12" s="15"/>
    </row>
    <row r="13" spans="13:16" ht="12.75">
      <c r="M13" s="2"/>
      <c r="O13" s="13" t="s">
        <v>13</v>
      </c>
      <c r="P13" s="15">
        <v>300</v>
      </c>
    </row>
    <row r="14" spans="13:16" ht="12.75">
      <c r="M14" s="2"/>
      <c r="O14" s="13"/>
      <c r="P14" s="15"/>
    </row>
    <row r="15" spans="13:16" ht="12.75">
      <c r="M15" s="2"/>
      <c r="O15" s="13" t="s">
        <v>14</v>
      </c>
      <c r="P15" s="15">
        <v>400</v>
      </c>
    </row>
    <row r="16" spans="13:16" ht="12.75">
      <c r="M16" s="2"/>
      <c r="O16" s="13"/>
      <c r="P16" s="15"/>
    </row>
    <row r="17" spans="13:16" ht="12.75">
      <c r="M17" s="2"/>
      <c r="O17" s="13" t="s">
        <v>16</v>
      </c>
      <c r="P17" s="15">
        <v>600</v>
      </c>
    </row>
    <row r="18" spans="13:16" ht="12.75">
      <c r="M18" s="2"/>
      <c r="O18" s="13"/>
      <c r="P18" s="15"/>
    </row>
    <row r="19" spans="13:16" ht="12.75">
      <c r="M19" s="2"/>
      <c r="O19" s="13" t="s">
        <v>18</v>
      </c>
      <c r="P19" s="15">
        <v>100</v>
      </c>
    </row>
    <row r="20" spans="13:16" ht="12.75">
      <c r="M20" s="2"/>
      <c r="O20" s="13"/>
      <c r="P20" s="15"/>
    </row>
    <row r="21" spans="13:16" ht="12.75">
      <c r="M21" s="2"/>
      <c r="O21" s="13" t="s">
        <v>19</v>
      </c>
      <c r="P21" s="15">
        <v>600</v>
      </c>
    </row>
    <row r="22" spans="13:16" ht="12.75">
      <c r="M22" s="2"/>
      <c r="O22" s="13"/>
      <c r="P22" s="15"/>
    </row>
    <row r="23" spans="13:16" ht="12.75">
      <c r="M23" s="2"/>
      <c r="O23" s="13" t="s">
        <v>20</v>
      </c>
      <c r="P23" s="15">
        <v>1000</v>
      </c>
    </row>
    <row r="24" spans="13:16" ht="12.75">
      <c r="M24" s="2"/>
      <c r="O24" s="13"/>
      <c r="P24" s="15"/>
    </row>
    <row r="25" spans="15:16" ht="12.75">
      <c r="O25" s="13" t="s">
        <v>11</v>
      </c>
      <c r="P25" s="15">
        <v>100</v>
      </c>
    </row>
    <row r="26" spans="15:16" ht="12.75">
      <c r="O26" s="13"/>
      <c r="P26" s="15"/>
    </row>
    <row r="27" spans="15:16" ht="12.75">
      <c r="O27" s="13" t="s">
        <v>22</v>
      </c>
      <c r="P27" s="15">
        <v>300</v>
      </c>
    </row>
    <row r="28" spans="15:16" ht="12.75">
      <c r="O28" s="13"/>
      <c r="P28" s="15"/>
    </row>
    <row r="29" spans="15:16" ht="12.75">
      <c r="O29" s="13" t="s">
        <v>21</v>
      </c>
      <c r="P29" s="15">
        <v>300</v>
      </c>
    </row>
    <row r="30" spans="15:16" ht="12.75">
      <c r="O30" s="13"/>
      <c r="P30" s="15"/>
    </row>
    <row r="31" spans="15:16" ht="12.75">
      <c r="O31" s="13" t="s">
        <v>17</v>
      </c>
      <c r="P31" s="15">
        <v>160</v>
      </c>
    </row>
    <row r="32" spans="15:16" ht="12.75">
      <c r="O32" s="13"/>
      <c r="P32" s="15"/>
    </row>
    <row r="33" spans="15:16" ht="12.75">
      <c r="O33" s="13" t="s">
        <v>24</v>
      </c>
      <c r="P33" s="15">
        <v>1400</v>
      </c>
    </row>
    <row r="34" spans="15:16" ht="12.75">
      <c r="O34" s="13"/>
      <c r="P34" s="15"/>
    </row>
    <row r="35" spans="15:16" ht="12.75">
      <c r="O35" s="13" t="s">
        <v>9</v>
      </c>
      <c r="P35" s="15">
        <v>140</v>
      </c>
    </row>
    <row r="36" spans="15:16" ht="12.75">
      <c r="O36" s="13"/>
      <c r="P36" s="15"/>
    </row>
    <row r="37" spans="15:16" ht="12.75">
      <c r="O37" s="13" t="s">
        <v>15</v>
      </c>
      <c r="P37" s="15">
        <v>120</v>
      </c>
    </row>
    <row r="38" spans="15:16" ht="12.75">
      <c r="O38" s="13"/>
      <c r="P38" s="15"/>
    </row>
    <row r="39" spans="15:16" ht="12.75">
      <c r="O39" s="13" t="s">
        <v>25</v>
      </c>
      <c r="P39" s="15">
        <v>3400</v>
      </c>
    </row>
    <row r="40" spans="15:16" ht="12.75">
      <c r="O40" s="13"/>
      <c r="P40" s="15"/>
    </row>
    <row r="41" spans="15:16" ht="12.75">
      <c r="O41" s="13" t="s">
        <v>7</v>
      </c>
      <c r="P41" s="15">
        <v>2400</v>
      </c>
    </row>
    <row r="42" spans="15:16" ht="12.75">
      <c r="O42" s="13"/>
      <c r="P42" s="15"/>
    </row>
    <row r="43" spans="15:16" ht="12.75">
      <c r="O43" s="13" t="s">
        <v>23</v>
      </c>
      <c r="P43" s="15">
        <v>100</v>
      </c>
    </row>
    <row r="44" spans="15:16" ht="12.75">
      <c r="O44" s="12"/>
      <c r="P44" s="14"/>
    </row>
    <row r="45" spans="10:16" ht="12.75">
      <c r="J45" s="19"/>
      <c r="O45" s="13" t="s">
        <v>26</v>
      </c>
      <c r="P45" s="15">
        <v>1000</v>
      </c>
    </row>
    <row r="46" spans="15:16" ht="12.75">
      <c r="O46" s="20"/>
      <c r="P46" s="20"/>
    </row>
    <row r="47" spans="15:16" ht="12.75">
      <c r="O47" s="21" t="s">
        <v>64</v>
      </c>
      <c r="P47" s="22">
        <f>SUM(P3:P45)</f>
        <v>13840</v>
      </c>
    </row>
    <row r="48" spans="15:16" ht="12.75">
      <c r="O48" s="21"/>
      <c r="P48" s="22">
        <f>15000-P47</f>
        <v>1160</v>
      </c>
    </row>
    <row r="49" spans="15:16" ht="12.75">
      <c r="O49" s="20"/>
      <c r="P49" s="20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F17:K25"/>
  <sheetViews>
    <sheetView showGridLines="0" workbookViewId="0" topLeftCell="A1">
      <selection activeCell="A1" sqref="A1"/>
    </sheetView>
  </sheetViews>
  <sheetFormatPr defaultColWidth="9.140625" defaultRowHeight="12.75"/>
  <cols>
    <col min="1" max="7" width="9.140625" style="8" customWidth="1"/>
    <col min="8" max="8" width="14.57421875" style="8" customWidth="1"/>
    <col min="9" max="10" width="9.140625" style="8" customWidth="1"/>
    <col min="11" max="11" width="22.8515625" style="8" customWidth="1"/>
    <col min="12" max="16384" width="9.140625" style="8" customWidth="1"/>
  </cols>
  <sheetData>
    <row r="17" spans="6:11" ht="20.25">
      <c r="F17" s="26" t="s">
        <v>58</v>
      </c>
      <c r="G17" s="26"/>
      <c r="H17" s="26"/>
      <c r="I17" s="9"/>
      <c r="J17" s="26" t="s">
        <v>59</v>
      </c>
      <c r="K17" s="26"/>
    </row>
    <row r="18" spans="6:11" ht="20.25">
      <c r="F18" s="9"/>
      <c r="G18" s="9"/>
      <c r="H18" s="9"/>
      <c r="I18" s="9"/>
      <c r="J18" s="9"/>
      <c r="K18" s="9"/>
    </row>
    <row r="19" spans="6:11" ht="20.25">
      <c r="F19" s="25" t="s">
        <v>54</v>
      </c>
      <c r="G19" s="25"/>
      <c r="H19" s="25"/>
      <c r="I19" s="9"/>
      <c r="J19" s="25" t="s">
        <v>60</v>
      </c>
      <c r="K19" s="25"/>
    </row>
    <row r="20" spans="6:11" ht="20.25">
      <c r="F20" s="10"/>
      <c r="G20" s="10"/>
      <c r="H20" s="10"/>
      <c r="I20" s="9"/>
      <c r="J20" s="10"/>
      <c r="K20" s="10"/>
    </row>
    <row r="21" spans="6:11" ht="20.25">
      <c r="F21" s="25" t="s">
        <v>55</v>
      </c>
      <c r="G21" s="25"/>
      <c r="H21" s="25"/>
      <c r="I21" s="9"/>
      <c r="J21" s="25" t="s">
        <v>61</v>
      </c>
      <c r="K21" s="25"/>
    </row>
    <row r="22" spans="6:11" ht="20.25">
      <c r="F22" s="10"/>
      <c r="G22" s="10"/>
      <c r="H22" s="10"/>
      <c r="I22" s="9"/>
      <c r="J22" s="10"/>
      <c r="K22" s="10"/>
    </row>
    <row r="23" spans="6:11" ht="20.25">
      <c r="F23" s="25" t="s">
        <v>56</v>
      </c>
      <c r="G23" s="25"/>
      <c r="H23" s="25"/>
      <c r="I23" s="9"/>
      <c r="J23" s="25" t="s">
        <v>62</v>
      </c>
      <c r="K23" s="25"/>
    </row>
    <row r="24" spans="6:11" ht="20.25">
      <c r="F24" s="10"/>
      <c r="G24" s="10"/>
      <c r="H24" s="10"/>
      <c r="I24" s="9"/>
      <c r="J24" s="10"/>
      <c r="K24" s="10"/>
    </row>
    <row r="25" spans="6:11" ht="20.25">
      <c r="F25" s="25" t="s">
        <v>57</v>
      </c>
      <c r="G25" s="25"/>
      <c r="H25" s="25"/>
      <c r="I25" s="9"/>
      <c r="J25" s="25" t="s">
        <v>63</v>
      </c>
      <c r="K25" s="25"/>
    </row>
  </sheetData>
  <mergeCells count="10">
    <mergeCell ref="J23:K23"/>
    <mergeCell ref="J25:K25"/>
    <mergeCell ref="F17:H17"/>
    <mergeCell ref="J17:K17"/>
    <mergeCell ref="J19:K19"/>
    <mergeCell ref="J21:K21"/>
    <mergeCell ref="F19:H19"/>
    <mergeCell ref="F21:H21"/>
    <mergeCell ref="F23:H23"/>
    <mergeCell ref="F25:H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sparkecm</dc:creator>
  <cp:keywords/>
  <dc:description/>
  <cp:lastModifiedBy>Ammar</cp:lastModifiedBy>
  <dcterms:created xsi:type="dcterms:W3CDTF">2007-04-10T13:09:51Z</dcterms:created>
  <dcterms:modified xsi:type="dcterms:W3CDTF">2007-05-01T12:25:57Z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