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<sst xmlns="http://schemas.openxmlformats.org/spreadsheetml/2006/main" count="26" uniqueCount="26">
  <si>
    <t>Annual Demand (D)</t>
  </si>
  <si>
    <t>Purchase Cost (C)</t>
  </si>
  <si>
    <t xml:space="preserve">Annual Holding Rate (I) </t>
  </si>
  <si>
    <t>Order Cost (S)</t>
  </si>
  <si>
    <t>Lead Time in days (L)</t>
  </si>
  <si>
    <t>Days per Year</t>
  </si>
  <si>
    <t>Demand per Day</t>
  </si>
  <si>
    <t>Daily Demand Standard Deviation (STDEV(d))</t>
  </si>
  <si>
    <t>Holding Cost (H)</t>
  </si>
  <si>
    <t>Order Quantity (Q)</t>
  </si>
  <si>
    <t>Cycle Time (t)</t>
  </si>
  <si>
    <t>Annual Order Cost (OC)</t>
  </si>
  <si>
    <t>Annual Holding Cost (HC)</t>
  </si>
  <si>
    <t>Annual Acquistion Cost (AC)</t>
  </si>
  <si>
    <t>Annual Total Cost (TC)</t>
  </si>
  <si>
    <t>Average Lead Time Demand (ALTD)</t>
  </si>
  <si>
    <t>Daily Demand Variance (Var(d))</t>
  </si>
  <si>
    <t>Lead Time Demand Variance (Var(LT))</t>
  </si>
  <si>
    <t>Lead Time Demand Standard Deviation (STDEV(LT))</t>
  </si>
  <si>
    <t>Reorder Point (ROP)</t>
  </si>
  <si>
    <t>Name</t>
  </si>
  <si>
    <t>Safety</t>
  </si>
  <si>
    <t>days</t>
  </si>
  <si>
    <t>how much (units)</t>
  </si>
  <si>
    <t>when (units)</t>
  </si>
  <si>
    <t>units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</si>
</sst>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="150" zoomScaleNormal="150" workbookViewId="0" topLeftCell="B9">
      <selection activeCell="H21" sqref="H21"/>
    </sheetView>
  </sheetViews>
  <sheetFormatPr defaultColWidth="9.140625" defaultRowHeight="12.75"/>
  <cols>
    <col min="6" max="6" width="12.00390625" style="0" customWidth="1"/>
    <col min="7" max="7" width="11.28125" style="0" customWidth="1"/>
  </cols>
  <sheetData>
    <row r="1" spans="1:4" ht="12.75">
      <c r="A1" t="s">
        <v>20</v>
      </c>
      <c r="B1" s="5"/>
      <c r="C1" s="6"/>
      <c r="D1" s="7"/>
    </row>
    <row r="3" spans="2:7" ht="12.75">
      <c r="B3" t="s">
        <v>0</v>
      </c>
      <c r="G3" s="1">
        <v>15000</v>
      </c>
    </row>
    <row r="4" spans="2:7" ht="12.75">
      <c r="B4" t="s">
        <v>1</v>
      </c>
      <c r="G4" s="1">
        <v>20</v>
      </c>
    </row>
    <row r="5" spans="2:7" ht="12.75">
      <c r="B5" t="s">
        <v>2</v>
      </c>
      <c r="G5" s="1">
        <v>0.25</v>
      </c>
    </row>
    <row r="6" spans="2:7" ht="12.75">
      <c r="B6" t="s">
        <v>3</v>
      </c>
      <c r="G6" s="1">
        <v>320</v>
      </c>
    </row>
    <row r="7" spans="2:7" ht="12.75">
      <c r="B7" t="s">
        <v>4</v>
      </c>
      <c r="G7" s="1">
        <v>10</v>
      </c>
    </row>
    <row r="8" spans="2:7" ht="12.75">
      <c r="B8" t="s">
        <v>5</v>
      </c>
      <c r="G8" s="1">
        <v>250</v>
      </c>
    </row>
    <row r="9" spans="2:7" ht="12.75">
      <c r="B9" t="s">
        <v>6</v>
      </c>
      <c r="G9" s="2">
        <f>G3/G8</f>
        <v>60</v>
      </c>
    </row>
    <row r="10" spans="2:7" ht="12.75">
      <c r="B10" t="s">
        <v>7</v>
      </c>
      <c r="G10" s="1">
        <v>5</v>
      </c>
    </row>
    <row r="13" spans="2:7" ht="12.75">
      <c r="B13" t="s">
        <v>8</v>
      </c>
      <c r="G13" s="2">
        <f>G5*G4</f>
        <v>5</v>
      </c>
    </row>
    <row r="14" spans="2:8" ht="12.75">
      <c r="B14" t="s">
        <v>9</v>
      </c>
      <c r="G14" s="3">
        <f>SQRT(2*G3*G6/G13)</f>
        <v>1385.6406460551018</v>
      </c>
      <c r="H14" t="s">
        <v>23</v>
      </c>
    </row>
    <row r="15" spans="2:8" ht="12.75">
      <c r="B15" t="s">
        <v>10</v>
      </c>
      <c r="G15" s="3">
        <f>G14/G9</f>
        <v>23.09401076758503</v>
      </c>
      <c r="H15" t="s">
        <v>22</v>
      </c>
    </row>
    <row r="16" spans="2:7" ht="12.75">
      <c r="B16" t="s">
        <v>11</v>
      </c>
      <c r="G16" s="3">
        <f>(G3/G14)*G6</f>
        <v>3464.1016151377544</v>
      </c>
    </row>
    <row r="17" spans="2:7" ht="12.75">
      <c r="B17" t="s">
        <v>12</v>
      </c>
      <c r="G17" s="4">
        <f>(G14/2)*G13</f>
        <v>3464.1016151377544</v>
      </c>
    </row>
    <row r="18" spans="2:7" ht="12.75">
      <c r="B18" t="s">
        <v>13</v>
      </c>
      <c r="G18" s="2">
        <f>G3*G4</f>
        <v>300000</v>
      </c>
    </row>
    <row r="19" spans="2:7" ht="12.75">
      <c r="B19" t="s">
        <v>14</v>
      </c>
      <c r="G19" s="4">
        <f>SUM(G16:G18)</f>
        <v>306928.2032302755</v>
      </c>
    </row>
    <row r="20" spans="2:8" ht="12.75">
      <c r="B20" t="s">
        <v>15</v>
      </c>
      <c r="G20" s="2">
        <f>G9*G7</f>
        <v>600</v>
      </c>
      <c r="H20" t="s">
        <v>25</v>
      </c>
    </row>
    <row r="21" spans="2:7" ht="12.75">
      <c r="B21" t="s">
        <v>16</v>
      </c>
      <c r="G21" s="2">
        <f>G10^2</f>
        <v>25</v>
      </c>
    </row>
    <row r="22" spans="2:7" ht="12.75">
      <c r="B22" t="s">
        <v>17</v>
      </c>
      <c r="G22" s="2">
        <f>G21*10</f>
        <v>250</v>
      </c>
    </row>
    <row r="23" spans="2:7" ht="12.75">
      <c r="B23" t="s">
        <v>18</v>
      </c>
      <c r="G23" s="4">
        <f>SQRT(G22)</f>
        <v>15.811388300841896</v>
      </c>
    </row>
    <row r="24" spans="2:8" ht="12.75">
      <c r="B24" t="s">
        <v>19</v>
      </c>
      <c r="G24" s="3">
        <f>G20+G25</f>
        <v>631.6227766016838</v>
      </c>
      <c r="H24" t="s">
        <v>24</v>
      </c>
    </row>
    <row r="25" spans="2:7" ht="12.75">
      <c r="B25" t="s">
        <v>21</v>
      </c>
      <c r="G25" s="8">
        <f>2*G23</f>
        <v>31.622776601683793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ammar</cp:lastModifiedBy>
  <cp:lastPrinted>2003-11-19T23:21:57Z</cp:lastPrinted>
  <dcterms:created xsi:type="dcterms:W3CDTF">2003-11-19T22:52:01Z</dcterms:created>
  <dcterms:modified xsi:type="dcterms:W3CDTF">2004-04-27T15:16:53Z</dcterms:modified>
  <cp:category/>
  <cp:version/>
  <cp:contentType/>
  <cp:contentStatus/>
</cp:coreProperties>
</file>