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problem 1" sheetId="1" r:id="rId1"/>
    <sheet name="problem 2" sheetId="2" r:id="rId2"/>
  </sheets>
  <definedNames>
    <definedName name="anscount" hidden="1">1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<sst xmlns="http://schemas.openxmlformats.org/spreadsheetml/2006/main" count="53" uniqueCount="31">
  <si>
    <t>demand</t>
  </si>
  <si>
    <t>order cost</t>
  </si>
  <si>
    <t>inv cost</t>
  </si>
  <si>
    <t>a)</t>
  </si>
  <si>
    <t>b)</t>
  </si>
  <si>
    <t>c)</t>
  </si>
  <si>
    <t>production</t>
  </si>
  <si>
    <t>setup cost</t>
  </si>
  <si>
    <t>d)</t>
  </si>
  <si>
    <t>e)</t>
  </si>
  <si>
    <t>f)</t>
  </si>
  <si>
    <t>g)</t>
  </si>
  <si>
    <t xml:space="preserve">If the company produces their own pumps the holding and ordering costs </t>
  </si>
  <si>
    <t xml:space="preserve">will be </t>
  </si>
  <si>
    <t>lower.</t>
  </si>
  <si>
    <t>holding rate</t>
  </si>
  <si>
    <t>Unit Cost</t>
  </si>
  <si>
    <t>Annual Dem</t>
  </si>
  <si>
    <t>Daily Dem</t>
  </si>
  <si>
    <t>Days</t>
  </si>
  <si>
    <t>Units</t>
  </si>
  <si>
    <t>Dail Std Dev</t>
  </si>
  <si>
    <t>Lead Time</t>
  </si>
  <si>
    <t>Lead Time Variance</t>
  </si>
  <si>
    <t>Lead Time Average</t>
  </si>
  <si>
    <t>Range</t>
  </si>
  <si>
    <t>EOQ</t>
  </si>
  <si>
    <t>Holding Cost</t>
  </si>
  <si>
    <t>Ordering Cost</t>
  </si>
  <si>
    <t>Total Cost</t>
  </si>
  <si>
    <t xml:space="preserve">If the company produces their own valves the total cost will be less by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</si>
</sst>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000"/>
    <numFmt numFmtId="173" formatCode="0.00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left"/>
    </xf>
    <xf numFmtId="44" fontId="0" fillId="0" borderId="0" xfId="17" applyNumberFormat="1" applyAlignment="1">
      <alignment/>
    </xf>
    <xf numFmtId="44" fontId="0" fillId="0" borderId="0" xfId="17" applyNumberFormat="1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1.140625" style="0" bestFit="1" customWidth="1"/>
    <col min="2" max="2" width="12.28125" style="0" bestFit="1" customWidth="1"/>
    <col min="3" max="3" width="12.421875" style="0" customWidth="1"/>
    <col min="4" max="4" width="10.57421875" style="0" bestFit="1" customWidth="1"/>
    <col min="6" max="6" width="11.140625" style="0" bestFit="1" customWidth="1"/>
  </cols>
  <sheetData>
    <row r="1" spans="1:7" ht="12.75">
      <c r="A1" t="s">
        <v>17</v>
      </c>
      <c r="B1" t="s">
        <v>1</v>
      </c>
      <c r="C1" t="s">
        <v>15</v>
      </c>
      <c r="D1" t="s">
        <v>16</v>
      </c>
      <c r="E1" t="s">
        <v>18</v>
      </c>
      <c r="F1" t="s">
        <v>21</v>
      </c>
      <c r="G1" t="s">
        <v>22</v>
      </c>
    </row>
    <row r="2" spans="1:7" ht="12.75">
      <c r="A2" s="4">
        <v>4000</v>
      </c>
      <c r="B2" s="4">
        <v>25</v>
      </c>
      <c r="C2" s="5">
        <v>0.1</v>
      </c>
      <c r="D2" s="4">
        <v>90</v>
      </c>
      <c r="E2" s="4">
        <f>A2/250</f>
        <v>16</v>
      </c>
      <c r="F2" s="4">
        <v>4</v>
      </c>
      <c r="G2" s="4">
        <v>5</v>
      </c>
    </row>
    <row r="4" spans="1:4" ht="12.75">
      <c r="A4" t="s">
        <v>3</v>
      </c>
      <c r="B4" t="s">
        <v>26</v>
      </c>
      <c r="C4" s="1">
        <f>SQRT(2*A2*B2/(C2*D2))</f>
        <v>149.07119849998597</v>
      </c>
      <c r="D4" t="s">
        <v>20</v>
      </c>
    </row>
    <row r="5" spans="1:3" ht="12.75">
      <c r="A5" t="s">
        <v>4</v>
      </c>
      <c r="B5" t="s">
        <v>27</v>
      </c>
      <c r="C5" s="1">
        <f>D2*C2*C4/2</f>
        <v>670.8203932499368</v>
      </c>
    </row>
    <row r="6" spans="2:3" ht="12.75">
      <c r="B6" s="8" t="s">
        <v>28</v>
      </c>
      <c r="C6" s="1">
        <f>B2*A2/C4</f>
        <v>670.820393249937</v>
      </c>
    </row>
    <row r="7" spans="2:3" ht="12.75">
      <c r="B7" t="s">
        <v>29</v>
      </c>
      <c r="C7" s="7">
        <f>D2*A2+C5+C6</f>
        <v>361341.64078649983</v>
      </c>
    </row>
    <row r="8" spans="1:4" ht="12.75">
      <c r="A8" t="s">
        <v>5</v>
      </c>
      <c r="C8" s="1">
        <f>C4/E2</f>
        <v>9.316949906249123</v>
      </c>
      <c r="D8" s="3" t="s">
        <v>19</v>
      </c>
    </row>
    <row r="9" spans="1:4" ht="12.75">
      <c r="A9" t="s">
        <v>8</v>
      </c>
      <c r="B9" s="6" t="s">
        <v>23</v>
      </c>
      <c r="D9" s="3">
        <f>F2^2*G2</f>
        <v>80</v>
      </c>
    </row>
    <row r="10" spans="2:4" ht="12.75">
      <c r="B10" s="6" t="s">
        <v>24</v>
      </c>
      <c r="D10" s="3">
        <f>E2*G2</f>
        <v>80</v>
      </c>
    </row>
    <row r="11" spans="2:4" ht="12.75">
      <c r="B11" s="1" t="s">
        <v>25</v>
      </c>
      <c r="C11" s="1">
        <f>D10-2*SQRT(D9)</f>
        <v>62.11145618000168</v>
      </c>
      <c r="D11" s="1">
        <f>D10+2*SQRT(D9)</f>
        <v>97.88854381999832</v>
      </c>
    </row>
    <row r="13" spans="1:4" ht="12.75">
      <c r="A13" t="s">
        <v>0</v>
      </c>
      <c r="B13" t="s">
        <v>6</v>
      </c>
      <c r="C13" t="s">
        <v>7</v>
      </c>
      <c r="D13" t="s">
        <v>16</v>
      </c>
    </row>
    <row r="14" spans="1:4" ht="12.75">
      <c r="A14" s="4">
        <v>4000</v>
      </c>
      <c r="B14" s="4">
        <v>5000</v>
      </c>
      <c r="C14" s="4">
        <v>400</v>
      </c>
      <c r="D14" s="4">
        <v>80</v>
      </c>
    </row>
    <row r="15" spans="1:3" ht="12.75">
      <c r="A15" t="s">
        <v>9</v>
      </c>
      <c r="B15" t="s">
        <v>26</v>
      </c>
      <c r="C15" s="1">
        <f>SQRT(2*A14*C14/((D14*C2)*(B14-A14)/B14))</f>
        <v>1414.213562373095</v>
      </c>
    </row>
    <row r="16" spans="2:3" ht="12.75">
      <c r="B16" t="s">
        <v>27</v>
      </c>
      <c r="C16" s="1">
        <f>D14*C2*(C15*(B14-A14)/B14)/2</f>
        <v>1131.370849898476</v>
      </c>
    </row>
    <row r="17" spans="2:3" ht="12.75">
      <c r="B17" t="s">
        <v>28</v>
      </c>
      <c r="C17" s="1">
        <f>C14*A14/C15</f>
        <v>1131.370849898476</v>
      </c>
    </row>
    <row r="18" spans="2:3" ht="12.75">
      <c r="B18" t="s">
        <v>29</v>
      </c>
      <c r="C18" s="2">
        <f>D14*A14+C16+C17</f>
        <v>322262.741699797</v>
      </c>
    </row>
    <row r="20" ht="12.75">
      <c r="B20" t="s">
        <v>30</v>
      </c>
    </row>
    <row r="21" ht="12.75">
      <c r="B21" s="9">
        <f>C7-C18</f>
        <v>39078.89908670285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4" sqref="D24"/>
    </sheetView>
  </sheetViews>
  <sheetFormatPr defaultColWidth="9.140625" defaultRowHeight="12.75"/>
  <cols>
    <col min="2" max="2" width="13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8000</v>
      </c>
      <c r="B2">
        <v>60</v>
      </c>
      <c r="C2">
        <v>3</v>
      </c>
    </row>
    <row r="4" spans="1:3" ht="12.75">
      <c r="A4" t="s">
        <v>3</v>
      </c>
      <c r="B4" t="s">
        <v>26</v>
      </c>
      <c r="C4">
        <f>SQRT(2*A2*B2/C2)</f>
        <v>565.685424949238</v>
      </c>
    </row>
    <row r="5" spans="1:3" ht="12.75">
      <c r="A5" t="s">
        <v>4</v>
      </c>
      <c r="B5" t="s">
        <v>27</v>
      </c>
      <c r="C5">
        <f>C2*C4/2</f>
        <v>848.5281374238571</v>
      </c>
    </row>
    <row r="6" spans="1:3" ht="12.75">
      <c r="A6" t="s">
        <v>5</v>
      </c>
      <c r="B6" s="8" t="s">
        <v>28</v>
      </c>
      <c r="C6">
        <f>B2*A2/C4</f>
        <v>848.528137423857</v>
      </c>
    </row>
    <row r="8" spans="1:4" ht="12.75">
      <c r="A8" t="s">
        <v>0</v>
      </c>
      <c r="B8" t="s">
        <v>6</v>
      </c>
      <c r="C8" t="s">
        <v>7</v>
      </c>
      <c r="D8" t="s">
        <v>2</v>
      </c>
    </row>
    <row r="9" spans="1:4" ht="12.75">
      <c r="A9">
        <v>8000</v>
      </c>
      <c r="B9">
        <v>12000</v>
      </c>
      <c r="C9">
        <v>100</v>
      </c>
      <c r="D9">
        <v>3</v>
      </c>
    </row>
    <row r="10" spans="1:3" ht="12.75">
      <c r="A10" t="s">
        <v>8</v>
      </c>
      <c r="B10" t="s">
        <v>26</v>
      </c>
      <c r="C10">
        <f>SQRT(2*A9*C9/(D9*(B9-A9)/B9))</f>
        <v>1264.9110640673518</v>
      </c>
    </row>
    <row r="11" spans="1:3" ht="12.75">
      <c r="A11" t="s">
        <v>9</v>
      </c>
      <c r="B11" t="s">
        <v>27</v>
      </c>
      <c r="C11">
        <f>D9*(C10*(B9-A9)/B9)/2</f>
        <v>632.4555320336759</v>
      </c>
    </row>
    <row r="12" spans="1:3" ht="12.75">
      <c r="A12" t="s">
        <v>10</v>
      </c>
      <c r="B12" s="8" t="s">
        <v>28</v>
      </c>
      <c r="C12">
        <f>C9*A9/C10</f>
        <v>632.4555320336758</v>
      </c>
    </row>
    <row r="14" spans="1:2" ht="12.75">
      <c r="A14" t="s">
        <v>11</v>
      </c>
      <c r="B14" t="s">
        <v>12</v>
      </c>
    </row>
    <row r="15" spans="2:4" ht="12.75">
      <c r="B15" t="s">
        <v>13</v>
      </c>
      <c r="C15">
        <f>C6+C5-C12-C11</f>
        <v>432.1452107803624</v>
      </c>
      <c r="D15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2002-10-21T14:48:29Z</dcterms:created>
  <dcterms:modified xsi:type="dcterms:W3CDTF">2005-11-07T15:22:35Z</dcterms:modified>
  <cp:category/>
  <cp:version/>
  <cp:contentType/>
  <cp:contentStatus/>
</cp:coreProperties>
</file>